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Publikationen_AFM\"/>
    </mc:Choice>
  </mc:AlternateContent>
  <bookViews>
    <workbookView xWindow="0" yWindow="0" windowWidth="28800" windowHeight="12312" activeTab="1"/>
  </bookViews>
  <sheets>
    <sheet name="Anrech. Kosten - Coûts imput." sheetId="12" r:id="rId1"/>
    <sheet name="KV Massnahmen" sheetId="5" r:id="rId2"/>
    <sheet name="Sprache" sheetId="11" r:id="rId3"/>
    <sheet name="Werte" sheetId="10" r:id="rId4"/>
    <sheet name="Kanton" sheetId="7" r:id="rId5"/>
    <sheet name="Generationen-Agglo" sheetId="6" r:id="rId6"/>
    <sheet name="Kategorie" sheetId="9" r:id="rId7"/>
    <sheet name="Grossregion-Teuerung" sheetId="8" r:id="rId8"/>
  </sheets>
  <definedNames>
    <definedName name="_xlnm.Print_Area" localSheetId="0">'Anrech. Kosten - Coûts imput.'!$A$1:$B$18</definedName>
    <definedName name="_xlnm.Print_Area" localSheetId="1">'KV Massnahmen'!$A$1:$R$221</definedName>
    <definedName name="_xlnm.Print_Area" localSheetId="2">Sprache!$J:$M</definedName>
    <definedName name="rng_Liste_Sprache">Sprache!$A$5:$A$7</definedName>
    <definedName name="rngGeneration_AUSWAHL">'Generationen-Agglo'!$A$5:$A$10</definedName>
    <definedName name="rngGeneration_Gewaehlt">'Generationen-Agglo'!$AU$5:$AU$63</definedName>
    <definedName name="rngKategorie">Kategorie!$AC$6:$AC$19</definedName>
    <definedName name="rngListe_AGGLO_1">'Generationen-Agglo'!$X$5:$X$20</definedName>
    <definedName name="rngListe_AGGLO_2">'Generationen-Agglo'!$X$68:$X$83</definedName>
    <definedName name="rngListe_AGGLO_3">'Generationen-Agglo'!$X$131:$X$146</definedName>
    <definedName name="rngListe_KATEGORIE_1">Kategorie!$V$5:$V$20</definedName>
    <definedName name="rngListe_KATEGORIE_2">Kategorie!$V$26:$V$41</definedName>
    <definedName name="rngListe_KATEGORIE_3">Kategorie!$V$47:$V$62</definedName>
    <definedName name="rngSprache_Gewaehlt">Kanton!$I$5:$I$31</definedName>
  </definedNames>
  <calcPr calcId="162913"/>
</workbook>
</file>

<file path=xl/calcChain.xml><?xml version="1.0" encoding="utf-8"?>
<calcChain xmlns="http://schemas.openxmlformats.org/spreadsheetml/2006/main">
  <c r="H215" i="5" l="1"/>
  <c r="E197" i="5"/>
  <c r="D197" i="5"/>
  <c r="D189" i="5"/>
  <c r="D198" i="5"/>
  <c r="D211" i="5"/>
  <c r="E37" i="5"/>
  <c r="D37" i="5"/>
  <c r="D40" i="5"/>
  <c r="D206" i="5"/>
  <c r="D212" i="5"/>
  <c r="D213" i="5"/>
  <c r="E189" i="5"/>
  <c r="E198" i="5"/>
  <c r="E211" i="5"/>
  <c r="E40" i="5"/>
  <c r="E206" i="5"/>
  <c r="E212" i="5"/>
  <c r="E213" i="5"/>
  <c r="F189" i="5"/>
  <c r="F198" i="5"/>
  <c r="F211" i="5"/>
  <c r="F40" i="5"/>
  <c r="F206" i="5"/>
  <c r="F212" i="5"/>
  <c r="F213" i="5"/>
  <c r="I197" i="5"/>
  <c r="H197" i="5"/>
  <c r="H189" i="5"/>
  <c r="H198" i="5"/>
  <c r="H211" i="5"/>
  <c r="H212" i="5"/>
  <c r="H213" i="5"/>
  <c r="E137" i="5"/>
  <c r="D137" i="5"/>
  <c r="E138" i="5"/>
  <c r="D138" i="5"/>
  <c r="E139" i="5"/>
  <c r="D139" i="5"/>
  <c r="E140" i="5"/>
  <c r="D140" i="5"/>
  <c r="E141" i="5"/>
  <c r="D141" i="5"/>
  <c r="E142" i="5"/>
  <c r="D142" i="5"/>
  <c r="E143" i="5"/>
  <c r="D143" i="5"/>
  <c r="E144" i="5"/>
  <c r="D144" i="5"/>
  <c r="E145" i="5"/>
  <c r="D145" i="5"/>
  <c r="E146" i="5"/>
  <c r="D146" i="5"/>
  <c r="E147" i="5"/>
  <c r="D147" i="5"/>
  <c r="E148" i="5"/>
  <c r="D148" i="5"/>
  <c r="E149" i="5"/>
  <c r="D149" i="5"/>
  <c r="E150" i="5"/>
  <c r="D150" i="5"/>
  <c r="E151" i="5"/>
  <c r="D151" i="5"/>
  <c r="E152" i="5"/>
  <c r="D152" i="5"/>
  <c r="E153" i="5"/>
  <c r="D153" i="5"/>
  <c r="E154" i="5"/>
  <c r="D154" i="5"/>
  <c r="E155" i="5"/>
  <c r="D155" i="5"/>
  <c r="E156" i="5"/>
  <c r="D156" i="5"/>
  <c r="E157" i="5"/>
  <c r="D157" i="5"/>
  <c r="E158" i="5"/>
  <c r="D158" i="5"/>
  <c r="E159" i="5"/>
  <c r="D159" i="5"/>
  <c r="E160" i="5"/>
  <c r="D160" i="5"/>
  <c r="E161" i="5"/>
  <c r="D161" i="5"/>
  <c r="E162" i="5"/>
  <c r="D162" i="5"/>
  <c r="E163" i="5"/>
  <c r="D163" i="5"/>
  <c r="E164" i="5"/>
  <c r="D164" i="5"/>
  <c r="E165" i="5"/>
  <c r="D165" i="5"/>
  <c r="E166" i="5"/>
  <c r="D166" i="5"/>
  <c r="E167" i="5"/>
  <c r="D167" i="5"/>
  <c r="E168" i="5"/>
  <c r="D168" i="5"/>
  <c r="E169" i="5"/>
  <c r="D169" i="5"/>
  <c r="E170" i="5"/>
  <c r="D170" i="5"/>
  <c r="E171" i="5"/>
  <c r="D171" i="5"/>
  <c r="E172" i="5"/>
  <c r="D172" i="5"/>
  <c r="E173" i="5"/>
  <c r="D173" i="5"/>
  <c r="E83" i="5"/>
  <c r="D83" i="5"/>
  <c r="E84" i="5"/>
  <c r="D84" i="5"/>
  <c r="E85" i="5"/>
  <c r="D85" i="5"/>
  <c r="E86" i="5"/>
  <c r="D86" i="5"/>
  <c r="E87" i="5"/>
  <c r="D87" i="5"/>
  <c r="E88" i="5"/>
  <c r="D88" i="5"/>
  <c r="E89" i="5"/>
  <c r="D89" i="5"/>
  <c r="E90" i="5"/>
  <c r="D90" i="5"/>
  <c r="E91" i="5"/>
  <c r="D91" i="5"/>
  <c r="E92" i="5"/>
  <c r="D92" i="5"/>
  <c r="E93" i="5"/>
  <c r="D93" i="5"/>
  <c r="E94" i="5"/>
  <c r="D94" i="5"/>
  <c r="E95" i="5"/>
  <c r="D95" i="5"/>
  <c r="E96" i="5"/>
  <c r="D96" i="5"/>
  <c r="E97" i="5"/>
  <c r="D97" i="5"/>
  <c r="E98" i="5"/>
  <c r="D98" i="5"/>
  <c r="E99" i="5"/>
  <c r="D99" i="5"/>
  <c r="E100" i="5"/>
  <c r="D100" i="5"/>
  <c r="E101" i="5"/>
  <c r="D101" i="5"/>
  <c r="E102" i="5"/>
  <c r="D102" i="5"/>
  <c r="E103" i="5"/>
  <c r="D103" i="5"/>
  <c r="E104" i="5"/>
  <c r="D104" i="5"/>
  <c r="E105" i="5"/>
  <c r="D105" i="5"/>
  <c r="E106" i="5"/>
  <c r="D106" i="5"/>
  <c r="E107" i="5"/>
  <c r="D107" i="5"/>
  <c r="E108" i="5"/>
  <c r="D108" i="5"/>
  <c r="E109" i="5"/>
  <c r="D109" i="5"/>
  <c r="E110" i="5"/>
  <c r="D110" i="5"/>
  <c r="E111" i="5"/>
  <c r="D111" i="5"/>
  <c r="E112" i="5"/>
  <c r="D112" i="5"/>
  <c r="E113" i="5"/>
  <c r="D113" i="5"/>
  <c r="E114" i="5"/>
  <c r="D114" i="5"/>
  <c r="E115" i="5"/>
  <c r="D115" i="5"/>
  <c r="E116" i="5"/>
  <c r="D116" i="5"/>
  <c r="E117" i="5"/>
  <c r="D117" i="5"/>
  <c r="E118" i="5"/>
  <c r="D118" i="5"/>
  <c r="E119" i="5"/>
  <c r="D119" i="5"/>
  <c r="E120" i="5"/>
  <c r="D120" i="5"/>
  <c r="E121" i="5"/>
  <c r="D121" i="5"/>
  <c r="E122" i="5"/>
  <c r="D122" i="5"/>
  <c r="E123" i="5"/>
  <c r="D123" i="5"/>
  <c r="E124" i="5"/>
  <c r="D124" i="5"/>
  <c r="E125" i="5"/>
  <c r="D125" i="5"/>
  <c r="E126" i="5"/>
  <c r="D126" i="5"/>
  <c r="E127" i="5"/>
  <c r="D127" i="5"/>
  <c r="E128" i="5"/>
  <c r="D128" i="5"/>
  <c r="E129" i="5"/>
  <c r="D129" i="5"/>
  <c r="E130" i="5"/>
  <c r="D130" i="5"/>
  <c r="E131" i="5"/>
  <c r="D131" i="5"/>
  <c r="E132" i="5"/>
  <c r="D132" i="5"/>
  <c r="E133" i="5"/>
  <c r="D133" i="5"/>
  <c r="E134" i="5"/>
  <c r="D134" i="5"/>
  <c r="E135" i="5"/>
  <c r="D135" i="5"/>
  <c r="E136" i="5"/>
  <c r="D136" i="5"/>
  <c r="E57" i="5"/>
  <c r="D57" i="5"/>
  <c r="E58" i="5"/>
  <c r="D58" i="5"/>
  <c r="E59" i="5"/>
  <c r="D59" i="5"/>
  <c r="E60" i="5"/>
  <c r="D60" i="5"/>
  <c r="E61" i="5"/>
  <c r="D61" i="5"/>
  <c r="E62" i="5"/>
  <c r="D62" i="5"/>
  <c r="E63" i="5"/>
  <c r="D63" i="5"/>
  <c r="E64" i="5"/>
  <c r="D64" i="5"/>
  <c r="E65" i="5"/>
  <c r="D65" i="5"/>
  <c r="E66" i="5"/>
  <c r="D66" i="5"/>
  <c r="E67" i="5"/>
  <c r="D67" i="5"/>
  <c r="E68" i="5"/>
  <c r="D68" i="5"/>
  <c r="E69" i="5"/>
  <c r="D69" i="5"/>
  <c r="E70" i="5"/>
  <c r="D70" i="5"/>
  <c r="E71" i="5"/>
  <c r="D71" i="5"/>
  <c r="E72" i="5"/>
  <c r="D72" i="5"/>
  <c r="E73" i="5"/>
  <c r="D73" i="5"/>
  <c r="E74" i="5"/>
  <c r="D74" i="5"/>
  <c r="E75" i="5"/>
  <c r="D75" i="5"/>
  <c r="E76" i="5"/>
  <c r="D76" i="5"/>
  <c r="E77" i="5"/>
  <c r="D77" i="5"/>
  <c r="E78" i="5"/>
  <c r="D78" i="5"/>
  <c r="E79" i="5"/>
  <c r="D79" i="5"/>
  <c r="E80" i="5"/>
  <c r="D80" i="5"/>
  <c r="E81" i="5"/>
  <c r="D81" i="5"/>
  <c r="E82" i="5"/>
  <c r="D82" i="5"/>
  <c r="D174" i="5"/>
  <c r="D210" i="5"/>
  <c r="E38" i="5"/>
  <c r="D38" i="5"/>
  <c r="E39" i="5"/>
  <c r="D39" i="5"/>
  <c r="E43" i="5"/>
  <c r="D43" i="5"/>
  <c r="E44" i="5"/>
  <c r="D44" i="5"/>
  <c r="E45" i="5"/>
  <c r="D45" i="5"/>
  <c r="D46" i="5"/>
  <c r="D207" i="5"/>
  <c r="E49" i="5"/>
  <c r="D49" i="5"/>
  <c r="D50" i="5"/>
  <c r="D208" i="5"/>
  <c r="E53" i="5"/>
  <c r="D53" i="5"/>
  <c r="D54" i="5"/>
  <c r="D209" i="5"/>
  <c r="E178" i="5"/>
  <c r="D178" i="5"/>
  <c r="E179" i="5"/>
  <c r="D179" i="5"/>
  <c r="E180" i="5"/>
  <c r="D180" i="5"/>
  <c r="D177" i="5"/>
  <c r="E184" i="5"/>
  <c r="D184" i="5"/>
  <c r="E185" i="5"/>
  <c r="D185" i="5"/>
  <c r="E186" i="5"/>
  <c r="D186" i="5"/>
  <c r="D183" i="5"/>
  <c r="E190" i="5"/>
  <c r="D190" i="5"/>
  <c r="E191" i="5"/>
  <c r="D191" i="5"/>
  <c r="E192" i="5"/>
  <c r="D192" i="5"/>
  <c r="E193" i="5"/>
  <c r="D193" i="5"/>
  <c r="E194" i="5"/>
  <c r="D194" i="5"/>
  <c r="E195" i="5"/>
  <c r="D195" i="5"/>
  <c r="E196" i="5"/>
  <c r="D196" i="5"/>
  <c r="D5" i="7"/>
  <c r="D5" i="11"/>
  <c r="D4" i="10"/>
  <c r="A5" i="7"/>
  <c r="I5" i="7"/>
  <c r="E5" i="7"/>
  <c r="D6" i="10"/>
  <c r="F8" i="8"/>
  <c r="K5" i="8"/>
  <c r="H5" i="6"/>
  <c r="L5" i="6"/>
  <c r="E7" i="10"/>
  <c r="G11" i="8"/>
  <c r="J8" i="8"/>
  <c r="D7" i="10"/>
  <c r="I5" i="9"/>
  <c r="K5" i="9"/>
  <c r="R6" i="9"/>
  <c r="I8" i="9"/>
  <c r="M5" i="9"/>
  <c r="T6" i="9"/>
  <c r="L5" i="9"/>
  <c r="S6" i="9"/>
  <c r="V6" i="9"/>
  <c r="R7" i="9"/>
  <c r="T7" i="9"/>
  <c r="S7" i="9"/>
  <c r="V7" i="9"/>
  <c r="R8" i="9"/>
  <c r="T8" i="9"/>
  <c r="S8" i="9"/>
  <c r="V8" i="9"/>
  <c r="R9" i="9"/>
  <c r="T9" i="9"/>
  <c r="S9" i="9"/>
  <c r="V9" i="9"/>
  <c r="J5" i="9"/>
  <c r="Q6" i="9"/>
  <c r="W6" i="9"/>
  <c r="Q7" i="9"/>
  <c r="W7" i="9"/>
  <c r="Q8" i="9"/>
  <c r="W8" i="9"/>
  <c r="Q9" i="9"/>
  <c r="W9" i="9"/>
  <c r="R10" i="9"/>
  <c r="T10" i="9"/>
  <c r="S10" i="9"/>
  <c r="V10" i="9"/>
  <c r="Q10" i="9"/>
  <c r="W10" i="9"/>
  <c r="R11" i="9"/>
  <c r="T11" i="9"/>
  <c r="S11" i="9"/>
  <c r="V11" i="9"/>
  <c r="Q11" i="9"/>
  <c r="W11" i="9"/>
  <c r="R12" i="9"/>
  <c r="T12" i="9"/>
  <c r="S12" i="9"/>
  <c r="V12" i="9"/>
  <c r="Q12" i="9"/>
  <c r="W12" i="9"/>
  <c r="R13" i="9"/>
  <c r="T13" i="9"/>
  <c r="S13" i="9"/>
  <c r="V13" i="9"/>
  <c r="Q13" i="9"/>
  <c r="W13" i="9"/>
  <c r="R14" i="9"/>
  <c r="T14" i="9"/>
  <c r="S14" i="9"/>
  <c r="V14" i="9"/>
  <c r="Q14" i="9"/>
  <c r="W14" i="9"/>
  <c r="R15" i="9"/>
  <c r="T15" i="9"/>
  <c r="S15" i="9"/>
  <c r="V15" i="9"/>
  <c r="Q15" i="9"/>
  <c r="W15" i="9"/>
  <c r="R16" i="9"/>
  <c r="T16" i="9"/>
  <c r="S16" i="9"/>
  <c r="V16" i="9"/>
  <c r="Q16" i="9"/>
  <c r="W16" i="9"/>
  <c r="R17" i="9"/>
  <c r="T17" i="9"/>
  <c r="S17" i="9"/>
  <c r="V17" i="9"/>
  <c r="Q17" i="9"/>
  <c r="W17" i="9"/>
  <c r="R18" i="9"/>
  <c r="T18" i="9"/>
  <c r="S18" i="9"/>
  <c r="V18" i="9"/>
  <c r="Q18" i="9"/>
  <c r="W18" i="9"/>
  <c r="R19" i="9"/>
  <c r="T19" i="9"/>
  <c r="S19" i="9"/>
  <c r="V19" i="9"/>
  <c r="Q19" i="9"/>
  <c r="W19" i="9"/>
  <c r="R20" i="9"/>
  <c r="T20" i="9"/>
  <c r="S20" i="9"/>
  <c r="V20" i="9"/>
  <c r="Q20" i="9"/>
  <c r="W20" i="9"/>
  <c r="I11" i="9"/>
  <c r="J11" i="9"/>
  <c r="E9" i="10"/>
  <c r="G14" i="8"/>
  <c r="L5" i="8"/>
  <c r="K8" i="8"/>
  <c r="J10" i="8"/>
  <c r="G11" i="11"/>
  <c r="D10" i="10"/>
  <c r="I9" i="5"/>
  <c r="I137" i="5"/>
  <c r="H137" i="5"/>
  <c r="I138" i="5"/>
  <c r="H138" i="5"/>
  <c r="I139" i="5"/>
  <c r="H139" i="5"/>
  <c r="I140" i="5"/>
  <c r="H140" i="5"/>
  <c r="I141" i="5"/>
  <c r="H141" i="5"/>
  <c r="I142" i="5"/>
  <c r="H142" i="5"/>
  <c r="I143" i="5"/>
  <c r="H143" i="5"/>
  <c r="I144" i="5"/>
  <c r="H144" i="5"/>
  <c r="I145" i="5"/>
  <c r="H145" i="5"/>
  <c r="I146" i="5"/>
  <c r="H146" i="5"/>
  <c r="I147" i="5"/>
  <c r="H147" i="5"/>
  <c r="I148" i="5"/>
  <c r="H148" i="5"/>
  <c r="I149" i="5"/>
  <c r="H149" i="5"/>
  <c r="I150" i="5"/>
  <c r="H150" i="5"/>
  <c r="I151" i="5"/>
  <c r="H151" i="5"/>
  <c r="I152" i="5"/>
  <c r="H152" i="5"/>
  <c r="I153" i="5"/>
  <c r="H153" i="5"/>
  <c r="I154" i="5"/>
  <c r="H154" i="5"/>
  <c r="I155" i="5"/>
  <c r="H155" i="5"/>
  <c r="I156" i="5"/>
  <c r="H156" i="5"/>
  <c r="I157" i="5"/>
  <c r="H157" i="5"/>
  <c r="I158" i="5"/>
  <c r="H158" i="5"/>
  <c r="I159" i="5"/>
  <c r="H159" i="5"/>
  <c r="I160" i="5"/>
  <c r="H160" i="5"/>
  <c r="I161" i="5"/>
  <c r="H161" i="5"/>
  <c r="I162" i="5"/>
  <c r="H162" i="5"/>
  <c r="I163" i="5"/>
  <c r="H163" i="5"/>
  <c r="I164" i="5"/>
  <c r="H164" i="5"/>
  <c r="I165" i="5"/>
  <c r="H165" i="5"/>
  <c r="I166" i="5"/>
  <c r="H166" i="5"/>
  <c r="I167" i="5"/>
  <c r="H167" i="5"/>
  <c r="I168" i="5"/>
  <c r="H168" i="5"/>
  <c r="I169" i="5"/>
  <c r="H169" i="5"/>
  <c r="I170" i="5"/>
  <c r="H170" i="5"/>
  <c r="I171" i="5"/>
  <c r="H171" i="5"/>
  <c r="I172" i="5"/>
  <c r="H172" i="5"/>
  <c r="I173" i="5"/>
  <c r="H173" i="5"/>
  <c r="I83" i="5"/>
  <c r="H83" i="5"/>
  <c r="I84" i="5"/>
  <c r="H84" i="5"/>
  <c r="I85" i="5"/>
  <c r="H85" i="5"/>
  <c r="I86" i="5"/>
  <c r="H86" i="5"/>
  <c r="I87" i="5"/>
  <c r="H87" i="5"/>
  <c r="I88" i="5"/>
  <c r="H88" i="5"/>
  <c r="I89" i="5"/>
  <c r="H89" i="5"/>
  <c r="I90" i="5"/>
  <c r="H90" i="5"/>
  <c r="I91" i="5"/>
  <c r="H91" i="5"/>
  <c r="I92" i="5"/>
  <c r="H92" i="5"/>
  <c r="I93" i="5"/>
  <c r="H93" i="5"/>
  <c r="I94" i="5"/>
  <c r="H94" i="5"/>
  <c r="I95" i="5"/>
  <c r="H95" i="5"/>
  <c r="I96" i="5"/>
  <c r="H96" i="5"/>
  <c r="I97" i="5"/>
  <c r="H97" i="5"/>
  <c r="I98" i="5"/>
  <c r="H98" i="5"/>
  <c r="I99" i="5"/>
  <c r="H99" i="5"/>
  <c r="I100" i="5"/>
  <c r="H100" i="5"/>
  <c r="I101" i="5"/>
  <c r="H101" i="5"/>
  <c r="I102" i="5"/>
  <c r="H102" i="5"/>
  <c r="I103" i="5"/>
  <c r="H103" i="5"/>
  <c r="I104" i="5"/>
  <c r="H104" i="5"/>
  <c r="I105" i="5"/>
  <c r="H105" i="5"/>
  <c r="I106" i="5"/>
  <c r="H106" i="5"/>
  <c r="I107" i="5"/>
  <c r="H107" i="5"/>
  <c r="I108" i="5"/>
  <c r="H108" i="5"/>
  <c r="I109" i="5"/>
  <c r="H109" i="5"/>
  <c r="I110" i="5"/>
  <c r="H110" i="5"/>
  <c r="I111" i="5"/>
  <c r="H111" i="5"/>
  <c r="I112" i="5"/>
  <c r="H112" i="5"/>
  <c r="I113" i="5"/>
  <c r="H113" i="5"/>
  <c r="I114" i="5"/>
  <c r="H114" i="5"/>
  <c r="I115" i="5"/>
  <c r="H115" i="5"/>
  <c r="I116" i="5"/>
  <c r="H116" i="5"/>
  <c r="I117" i="5"/>
  <c r="H117" i="5"/>
  <c r="I118" i="5"/>
  <c r="H118" i="5"/>
  <c r="I119" i="5"/>
  <c r="H119" i="5"/>
  <c r="I120" i="5"/>
  <c r="H120" i="5"/>
  <c r="I121" i="5"/>
  <c r="H121" i="5"/>
  <c r="I122" i="5"/>
  <c r="H122" i="5"/>
  <c r="I123" i="5"/>
  <c r="H123" i="5"/>
  <c r="I124" i="5"/>
  <c r="H124" i="5"/>
  <c r="I125" i="5"/>
  <c r="H125" i="5"/>
  <c r="I126" i="5"/>
  <c r="H126" i="5"/>
  <c r="I127" i="5"/>
  <c r="H127" i="5"/>
  <c r="I128" i="5"/>
  <c r="H128" i="5"/>
  <c r="I129" i="5"/>
  <c r="H129" i="5"/>
  <c r="I130" i="5"/>
  <c r="H130" i="5"/>
  <c r="I131" i="5"/>
  <c r="H131" i="5"/>
  <c r="I132" i="5"/>
  <c r="H132" i="5"/>
  <c r="I133" i="5"/>
  <c r="H133" i="5"/>
  <c r="I134" i="5"/>
  <c r="H134" i="5"/>
  <c r="I135" i="5"/>
  <c r="H135" i="5"/>
  <c r="I136" i="5"/>
  <c r="H136" i="5"/>
  <c r="I57" i="5"/>
  <c r="H57" i="5"/>
  <c r="I58" i="5"/>
  <c r="H58" i="5"/>
  <c r="I59" i="5"/>
  <c r="H59" i="5"/>
  <c r="I60" i="5"/>
  <c r="H60" i="5"/>
  <c r="I61" i="5"/>
  <c r="H61" i="5"/>
  <c r="I62" i="5"/>
  <c r="H62" i="5"/>
  <c r="I63" i="5"/>
  <c r="H63" i="5"/>
  <c r="I64" i="5"/>
  <c r="H64" i="5"/>
  <c r="I65" i="5"/>
  <c r="H65" i="5"/>
  <c r="I66" i="5"/>
  <c r="H66" i="5"/>
  <c r="I67" i="5"/>
  <c r="H67" i="5"/>
  <c r="I68" i="5"/>
  <c r="H68" i="5"/>
  <c r="I69" i="5"/>
  <c r="H69" i="5"/>
  <c r="I70" i="5"/>
  <c r="H70" i="5"/>
  <c r="I71" i="5"/>
  <c r="H71" i="5"/>
  <c r="I72" i="5"/>
  <c r="H72" i="5"/>
  <c r="I73" i="5"/>
  <c r="H73" i="5"/>
  <c r="I74" i="5"/>
  <c r="H74" i="5"/>
  <c r="I75" i="5"/>
  <c r="H75" i="5"/>
  <c r="I76" i="5"/>
  <c r="H76" i="5"/>
  <c r="I77" i="5"/>
  <c r="H77" i="5"/>
  <c r="I78" i="5"/>
  <c r="H78" i="5"/>
  <c r="I79" i="5"/>
  <c r="H79" i="5"/>
  <c r="I80" i="5"/>
  <c r="H80" i="5"/>
  <c r="I81" i="5"/>
  <c r="H81" i="5"/>
  <c r="I82" i="5"/>
  <c r="H82" i="5"/>
  <c r="H174" i="5"/>
  <c r="H210" i="5"/>
  <c r="I190" i="5"/>
  <c r="H190" i="5"/>
  <c r="I191" i="5"/>
  <c r="H191" i="5"/>
  <c r="I192" i="5"/>
  <c r="H192" i="5"/>
  <c r="I193" i="5"/>
  <c r="H193" i="5"/>
  <c r="I194" i="5"/>
  <c r="H194" i="5"/>
  <c r="I195" i="5"/>
  <c r="H195" i="5"/>
  <c r="I196" i="5"/>
  <c r="H196" i="5"/>
  <c r="I184" i="5"/>
  <c r="H184" i="5"/>
  <c r="I185" i="5"/>
  <c r="H185" i="5"/>
  <c r="I186" i="5"/>
  <c r="H186" i="5"/>
  <c r="H183" i="5"/>
  <c r="I178" i="5"/>
  <c r="H178" i="5"/>
  <c r="I179" i="5"/>
  <c r="H179" i="5"/>
  <c r="I180" i="5"/>
  <c r="H180" i="5"/>
  <c r="H177" i="5"/>
  <c r="I37" i="5"/>
  <c r="H37" i="5"/>
  <c r="I38" i="5"/>
  <c r="H38" i="5"/>
  <c r="I39" i="5"/>
  <c r="H39" i="5"/>
  <c r="H40" i="5"/>
  <c r="H206" i="5"/>
  <c r="I43" i="5"/>
  <c r="H43" i="5"/>
  <c r="I44" i="5"/>
  <c r="H44" i="5"/>
  <c r="I45" i="5"/>
  <c r="H45" i="5"/>
  <c r="H46" i="5"/>
  <c r="H207" i="5"/>
  <c r="I49" i="5"/>
  <c r="H49" i="5"/>
  <c r="H50" i="5"/>
  <c r="H208" i="5"/>
  <c r="I53" i="5"/>
  <c r="H53" i="5"/>
  <c r="H54" i="5"/>
  <c r="H209" i="5"/>
  <c r="M123" i="5"/>
  <c r="L123" i="5"/>
  <c r="M124" i="5"/>
  <c r="L124" i="5"/>
  <c r="M125" i="5"/>
  <c r="L125" i="5"/>
  <c r="M126" i="5"/>
  <c r="L126" i="5"/>
  <c r="M127" i="5"/>
  <c r="L127" i="5"/>
  <c r="M128" i="5"/>
  <c r="L128" i="5"/>
  <c r="M129" i="5"/>
  <c r="L129" i="5"/>
  <c r="M130" i="5"/>
  <c r="L130" i="5"/>
  <c r="M131" i="5"/>
  <c r="L131" i="5"/>
  <c r="M132" i="5"/>
  <c r="L132" i="5"/>
  <c r="M133" i="5"/>
  <c r="L133" i="5"/>
  <c r="M134" i="5"/>
  <c r="L134" i="5"/>
  <c r="M135" i="5"/>
  <c r="L135" i="5"/>
  <c r="M136" i="5"/>
  <c r="L136" i="5"/>
  <c r="M137" i="5"/>
  <c r="L137" i="5"/>
  <c r="M138" i="5"/>
  <c r="L138" i="5"/>
  <c r="M139" i="5"/>
  <c r="L139" i="5"/>
  <c r="M140" i="5"/>
  <c r="L140" i="5"/>
  <c r="M141" i="5"/>
  <c r="L141" i="5"/>
  <c r="M142" i="5"/>
  <c r="L142" i="5"/>
  <c r="M143" i="5"/>
  <c r="L143" i="5"/>
  <c r="M144" i="5"/>
  <c r="L144" i="5"/>
  <c r="M145" i="5"/>
  <c r="L145" i="5"/>
  <c r="M146" i="5"/>
  <c r="L146" i="5"/>
  <c r="M147" i="5"/>
  <c r="L147" i="5"/>
  <c r="M148" i="5"/>
  <c r="L148" i="5"/>
  <c r="M149" i="5"/>
  <c r="L149" i="5"/>
  <c r="M150" i="5"/>
  <c r="L150" i="5"/>
  <c r="M151" i="5"/>
  <c r="L151" i="5"/>
  <c r="M152" i="5"/>
  <c r="L152" i="5"/>
  <c r="M153" i="5"/>
  <c r="L153" i="5"/>
  <c r="M154" i="5"/>
  <c r="L154" i="5"/>
  <c r="M155" i="5"/>
  <c r="L155" i="5"/>
  <c r="M156" i="5"/>
  <c r="L156" i="5"/>
  <c r="M157" i="5"/>
  <c r="L157" i="5"/>
  <c r="M158" i="5"/>
  <c r="L158" i="5"/>
  <c r="M159" i="5"/>
  <c r="L159" i="5"/>
  <c r="M160" i="5"/>
  <c r="L160" i="5"/>
  <c r="M161" i="5"/>
  <c r="L161" i="5"/>
  <c r="M162" i="5"/>
  <c r="L162" i="5"/>
  <c r="M163" i="5"/>
  <c r="L163" i="5"/>
  <c r="M164" i="5"/>
  <c r="L164" i="5"/>
  <c r="M165" i="5"/>
  <c r="L165" i="5"/>
  <c r="M166" i="5"/>
  <c r="L166" i="5"/>
  <c r="M167" i="5"/>
  <c r="L167" i="5"/>
  <c r="M168" i="5"/>
  <c r="L168" i="5"/>
  <c r="M169" i="5"/>
  <c r="L169" i="5"/>
  <c r="M170" i="5"/>
  <c r="L170" i="5"/>
  <c r="M171" i="5"/>
  <c r="L171" i="5"/>
  <c r="M172" i="5"/>
  <c r="L172" i="5"/>
  <c r="M173" i="5"/>
  <c r="L173" i="5"/>
  <c r="M57" i="5"/>
  <c r="L57" i="5"/>
  <c r="M60" i="5"/>
  <c r="L60" i="5"/>
  <c r="M61" i="5"/>
  <c r="L61" i="5"/>
  <c r="M62" i="5"/>
  <c r="L62" i="5"/>
  <c r="M63" i="5"/>
  <c r="L63" i="5"/>
  <c r="M64" i="5"/>
  <c r="L64" i="5"/>
  <c r="M65" i="5"/>
  <c r="L65" i="5"/>
  <c r="M66" i="5"/>
  <c r="L66" i="5"/>
  <c r="M67" i="5"/>
  <c r="L67" i="5"/>
  <c r="M68" i="5"/>
  <c r="L68" i="5"/>
  <c r="M69" i="5"/>
  <c r="L69" i="5"/>
  <c r="M70" i="5"/>
  <c r="L70" i="5"/>
  <c r="M71" i="5"/>
  <c r="L71" i="5"/>
  <c r="M72" i="5"/>
  <c r="L72" i="5"/>
  <c r="M73" i="5"/>
  <c r="L73" i="5"/>
  <c r="M74" i="5"/>
  <c r="L74" i="5"/>
  <c r="M75" i="5"/>
  <c r="L75" i="5"/>
  <c r="M76" i="5"/>
  <c r="L76" i="5"/>
  <c r="M77" i="5"/>
  <c r="L77" i="5"/>
  <c r="M78" i="5"/>
  <c r="L78" i="5"/>
  <c r="M79" i="5"/>
  <c r="L79" i="5"/>
  <c r="M80" i="5"/>
  <c r="L80" i="5"/>
  <c r="M81" i="5"/>
  <c r="L81" i="5"/>
  <c r="M82" i="5"/>
  <c r="L82" i="5"/>
  <c r="M83" i="5"/>
  <c r="L83" i="5"/>
  <c r="M84" i="5"/>
  <c r="L84" i="5"/>
  <c r="M85" i="5"/>
  <c r="L85" i="5"/>
  <c r="M86" i="5"/>
  <c r="L86" i="5"/>
  <c r="M87" i="5"/>
  <c r="L87" i="5"/>
  <c r="M88" i="5"/>
  <c r="L88" i="5"/>
  <c r="M89" i="5"/>
  <c r="L89" i="5"/>
  <c r="M90" i="5"/>
  <c r="L90" i="5"/>
  <c r="M91" i="5"/>
  <c r="L91" i="5"/>
  <c r="M92" i="5"/>
  <c r="L92" i="5"/>
  <c r="M93" i="5"/>
  <c r="L93" i="5"/>
  <c r="M94" i="5"/>
  <c r="L94" i="5"/>
  <c r="M95" i="5"/>
  <c r="L95" i="5"/>
  <c r="M96" i="5"/>
  <c r="L96" i="5"/>
  <c r="M97" i="5"/>
  <c r="L97" i="5"/>
  <c r="M98" i="5"/>
  <c r="L98" i="5"/>
  <c r="M99" i="5"/>
  <c r="L99" i="5"/>
  <c r="M100" i="5"/>
  <c r="L100" i="5"/>
  <c r="M101" i="5"/>
  <c r="L101" i="5"/>
  <c r="M102" i="5"/>
  <c r="L102" i="5"/>
  <c r="M103" i="5"/>
  <c r="L103" i="5"/>
  <c r="M104" i="5"/>
  <c r="L104" i="5"/>
  <c r="M105" i="5"/>
  <c r="L105" i="5"/>
  <c r="M106" i="5"/>
  <c r="L106" i="5"/>
  <c r="M107" i="5"/>
  <c r="L107" i="5"/>
  <c r="M108" i="5"/>
  <c r="L108" i="5"/>
  <c r="M109" i="5"/>
  <c r="L109" i="5"/>
  <c r="M110" i="5"/>
  <c r="L110" i="5"/>
  <c r="M111" i="5"/>
  <c r="L111" i="5"/>
  <c r="M112" i="5"/>
  <c r="L112" i="5"/>
  <c r="M113" i="5"/>
  <c r="L113" i="5"/>
  <c r="M114" i="5"/>
  <c r="L114" i="5"/>
  <c r="M115" i="5"/>
  <c r="L115" i="5"/>
  <c r="M116" i="5"/>
  <c r="L116" i="5"/>
  <c r="M117" i="5"/>
  <c r="L117" i="5"/>
  <c r="M118" i="5"/>
  <c r="L118" i="5"/>
  <c r="M119" i="5"/>
  <c r="L119" i="5"/>
  <c r="M120" i="5"/>
  <c r="L120" i="5"/>
  <c r="M121" i="5"/>
  <c r="L121" i="5"/>
  <c r="M122" i="5"/>
  <c r="L122" i="5"/>
  <c r="M58" i="5"/>
  <c r="L58" i="5"/>
  <c r="M59" i="5"/>
  <c r="L59" i="5"/>
  <c r="L174" i="5"/>
  <c r="L210" i="5"/>
  <c r="M178" i="5"/>
  <c r="L178" i="5"/>
  <c r="M179" i="5"/>
  <c r="L179" i="5"/>
  <c r="M180" i="5"/>
  <c r="L180" i="5"/>
  <c r="L177" i="5"/>
  <c r="M184" i="5"/>
  <c r="L184" i="5"/>
  <c r="M185" i="5"/>
  <c r="L185" i="5"/>
  <c r="M186" i="5"/>
  <c r="L186" i="5"/>
  <c r="L183" i="5"/>
  <c r="M190" i="5"/>
  <c r="L190" i="5"/>
  <c r="M191" i="5"/>
  <c r="L191" i="5"/>
  <c r="M192" i="5"/>
  <c r="L192" i="5"/>
  <c r="M193" i="5"/>
  <c r="L193" i="5"/>
  <c r="M194" i="5"/>
  <c r="L194" i="5"/>
  <c r="M195" i="5"/>
  <c r="L195" i="5"/>
  <c r="M196" i="5"/>
  <c r="L196" i="5"/>
  <c r="M197" i="5"/>
  <c r="L197" i="5"/>
  <c r="L189" i="5"/>
  <c r="L198" i="5"/>
  <c r="L211" i="5"/>
  <c r="M37" i="5"/>
  <c r="L37" i="5"/>
  <c r="M38" i="5"/>
  <c r="L38" i="5"/>
  <c r="M39" i="5"/>
  <c r="L39" i="5"/>
  <c r="L40" i="5"/>
  <c r="L206" i="5"/>
  <c r="M43" i="5"/>
  <c r="L43" i="5"/>
  <c r="M44" i="5"/>
  <c r="L44" i="5"/>
  <c r="M45" i="5"/>
  <c r="L45" i="5"/>
  <c r="L46" i="5"/>
  <c r="L207" i="5"/>
  <c r="M49" i="5"/>
  <c r="L49" i="5"/>
  <c r="L50" i="5"/>
  <c r="L208" i="5"/>
  <c r="M53" i="5"/>
  <c r="L53" i="5"/>
  <c r="L54" i="5"/>
  <c r="L209" i="5"/>
  <c r="L212" i="5"/>
  <c r="D10" i="7"/>
  <c r="E10" i="7"/>
  <c r="D20" i="10"/>
  <c r="F22" i="8"/>
  <c r="J19" i="8"/>
  <c r="H68" i="6"/>
  <c r="L68" i="6"/>
  <c r="E21" i="10"/>
  <c r="G25" i="8"/>
  <c r="K19" i="8"/>
  <c r="J22" i="8"/>
  <c r="D21" i="10"/>
  <c r="I26" i="9"/>
  <c r="K26" i="9"/>
  <c r="R27" i="9"/>
  <c r="D18" i="10"/>
  <c r="I29" i="9"/>
  <c r="M26" i="9"/>
  <c r="T27" i="9"/>
  <c r="L26" i="9"/>
  <c r="S27" i="9"/>
  <c r="V27" i="9"/>
  <c r="R28" i="9"/>
  <c r="T28" i="9"/>
  <c r="S28" i="9"/>
  <c r="V28" i="9"/>
  <c r="R29" i="9"/>
  <c r="T29" i="9"/>
  <c r="S29" i="9"/>
  <c r="V29" i="9"/>
  <c r="R30" i="9"/>
  <c r="T30" i="9"/>
  <c r="S30" i="9"/>
  <c r="V30" i="9"/>
  <c r="J26" i="9"/>
  <c r="Q27" i="9"/>
  <c r="W27" i="9"/>
  <c r="Q28" i="9"/>
  <c r="W28" i="9"/>
  <c r="Q29" i="9"/>
  <c r="W29" i="9"/>
  <c r="Q30" i="9"/>
  <c r="W30" i="9"/>
  <c r="R31" i="9"/>
  <c r="T31" i="9"/>
  <c r="S31" i="9"/>
  <c r="V31" i="9"/>
  <c r="Q31" i="9"/>
  <c r="W31" i="9"/>
  <c r="R32" i="9"/>
  <c r="T32" i="9"/>
  <c r="S32" i="9"/>
  <c r="V32" i="9"/>
  <c r="Q32" i="9"/>
  <c r="W32" i="9"/>
  <c r="R33" i="9"/>
  <c r="T33" i="9"/>
  <c r="S33" i="9"/>
  <c r="V33" i="9"/>
  <c r="Q33" i="9"/>
  <c r="W33" i="9"/>
  <c r="R34" i="9"/>
  <c r="T34" i="9"/>
  <c r="S34" i="9"/>
  <c r="V34" i="9"/>
  <c r="Q34" i="9"/>
  <c r="W34" i="9"/>
  <c r="R35" i="9"/>
  <c r="T35" i="9"/>
  <c r="S35" i="9"/>
  <c r="V35" i="9"/>
  <c r="Q35" i="9"/>
  <c r="W35" i="9"/>
  <c r="R36" i="9"/>
  <c r="T36" i="9"/>
  <c r="S36" i="9"/>
  <c r="V36" i="9"/>
  <c r="Q36" i="9"/>
  <c r="W36" i="9"/>
  <c r="R37" i="9"/>
  <c r="T37" i="9"/>
  <c r="S37" i="9"/>
  <c r="V37" i="9"/>
  <c r="Q37" i="9"/>
  <c r="W37" i="9"/>
  <c r="R38" i="9"/>
  <c r="T38" i="9"/>
  <c r="S38" i="9"/>
  <c r="V38" i="9"/>
  <c r="Q38" i="9"/>
  <c r="W38" i="9"/>
  <c r="R39" i="9"/>
  <c r="T39" i="9"/>
  <c r="S39" i="9"/>
  <c r="V39" i="9"/>
  <c r="Q39" i="9"/>
  <c r="W39" i="9"/>
  <c r="R40" i="9"/>
  <c r="T40" i="9"/>
  <c r="S40" i="9"/>
  <c r="V40" i="9"/>
  <c r="Q40" i="9"/>
  <c r="W40" i="9"/>
  <c r="R41" i="9"/>
  <c r="T41" i="9"/>
  <c r="S41" i="9"/>
  <c r="V41" i="9"/>
  <c r="Q41" i="9"/>
  <c r="W41" i="9"/>
  <c r="I32" i="9"/>
  <c r="J32" i="9"/>
  <c r="E23" i="10"/>
  <c r="G28" i="8"/>
  <c r="J24" i="8"/>
  <c r="D24" i="10"/>
  <c r="I18" i="5"/>
  <c r="L213" i="5"/>
  <c r="Q137" i="5"/>
  <c r="P137" i="5"/>
  <c r="Q138" i="5"/>
  <c r="P138" i="5"/>
  <c r="Q139" i="5"/>
  <c r="P139" i="5"/>
  <c r="Q140" i="5"/>
  <c r="P140" i="5"/>
  <c r="Q141" i="5"/>
  <c r="P141" i="5"/>
  <c r="Q142" i="5"/>
  <c r="P142" i="5"/>
  <c r="Q143" i="5"/>
  <c r="P143" i="5"/>
  <c r="Q144" i="5"/>
  <c r="P144" i="5"/>
  <c r="Q145" i="5"/>
  <c r="P145" i="5"/>
  <c r="Q146" i="5"/>
  <c r="P146" i="5"/>
  <c r="Q147" i="5"/>
  <c r="P147" i="5"/>
  <c r="Q148" i="5"/>
  <c r="P148" i="5"/>
  <c r="Q149" i="5"/>
  <c r="P149" i="5"/>
  <c r="Q150" i="5"/>
  <c r="P150" i="5"/>
  <c r="Q151" i="5"/>
  <c r="P151" i="5"/>
  <c r="Q152" i="5"/>
  <c r="P152" i="5"/>
  <c r="Q153" i="5"/>
  <c r="P153" i="5"/>
  <c r="Q154" i="5"/>
  <c r="P154" i="5"/>
  <c r="Q155" i="5"/>
  <c r="P155" i="5"/>
  <c r="Q156" i="5"/>
  <c r="P156" i="5"/>
  <c r="Q157" i="5"/>
  <c r="P157" i="5"/>
  <c r="Q158" i="5"/>
  <c r="P158" i="5"/>
  <c r="Q159" i="5"/>
  <c r="P159" i="5"/>
  <c r="Q160" i="5"/>
  <c r="P160" i="5"/>
  <c r="Q161" i="5"/>
  <c r="P161" i="5"/>
  <c r="Q162" i="5"/>
  <c r="P162" i="5"/>
  <c r="Q163" i="5"/>
  <c r="P163" i="5"/>
  <c r="Q164" i="5"/>
  <c r="P164" i="5"/>
  <c r="Q165" i="5"/>
  <c r="P165" i="5"/>
  <c r="Q166" i="5"/>
  <c r="P166" i="5"/>
  <c r="Q167" i="5"/>
  <c r="P167" i="5"/>
  <c r="Q168" i="5"/>
  <c r="P168" i="5"/>
  <c r="Q169" i="5"/>
  <c r="P169" i="5"/>
  <c r="Q170" i="5"/>
  <c r="P170" i="5"/>
  <c r="Q171" i="5"/>
  <c r="P171" i="5"/>
  <c r="Q172" i="5"/>
  <c r="P172" i="5"/>
  <c r="Q173" i="5"/>
  <c r="P173" i="5"/>
  <c r="Q83" i="5"/>
  <c r="P83" i="5"/>
  <c r="Q84" i="5"/>
  <c r="P84" i="5"/>
  <c r="Q85" i="5"/>
  <c r="P85" i="5"/>
  <c r="Q86" i="5"/>
  <c r="P86" i="5"/>
  <c r="Q87" i="5"/>
  <c r="P87" i="5"/>
  <c r="Q88" i="5"/>
  <c r="P88" i="5"/>
  <c r="Q89" i="5"/>
  <c r="P89" i="5"/>
  <c r="Q90" i="5"/>
  <c r="P90" i="5"/>
  <c r="Q91" i="5"/>
  <c r="P91" i="5"/>
  <c r="Q92" i="5"/>
  <c r="P92" i="5"/>
  <c r="Q93" i="5"/>
  <c r="P93" i="5"/>
  <c r="Q94" i="5"/>
  <c r="P94" i="5"/>
  <c r="Q95" i="5"/>
  <c r="P95" i="5"/>
  <c r="Q96" i="5"/>
  <c r="P96" i="5"/>
  <c r="Q97" i="5"/>
  <c r="P97" i="5"/>
  <c r="Q98" i="5"/>
  <c r="P98" i="5"/>
  <c r="Q99" i="5"/>
  <c r="P99" i="5"/>
  <c r="Q100" i="5"/>
  <c r="P100" i="5"/>
  <c r="Q101" i="5"/>
  <c r="P101" i="5"/>
  <c r="Q102" i="5"/>
  <c r="P102" i="5"/>
  <c r="Q103" i="5"/>
  <c r="P103" i="5"/>
  <c r="Q104" i="5"/>
  <c r="P104" i="5"/>
  <c r="Q105" i="5"/>
  <c r="P105" i="5"/>
  <c r="Q106" i="5"/>
  <c r="P106" i="5"/>
  <c r="Q107" i="5"/>
  <c r="P107" i="5"/>
  <c r="Q108" i="5"/>
  <c r="P108" i="5"/>
  <c r="Q109" i="5"/>
  <c r="P109" i="5"/>
  <c r="Q110" i="5"/>
  <c r="P110" i="5"/>
  <c r="Q111" i="5"/>
  <c r="P111" i="5"/>
  <c r="Q112" i="5"/>
  <c r="P112" i="5"/>
  <c r="Q113" i="5"/>
  <c r="P113" i="5"/>
  <c r="Q114" i="5"/>
  <c r="P114" i="5"/>
  <c r="Q115" i="5"/>
  <c r="P115" i="5"/>
  <c r="Q116" i="5"/>
  <c r="P116" i="5"/>
  <c r="Q117" i="5"/>
  <c r="P117" i="5"/>
  <c r="Q118" i="5"/>
  <c r="P118" i="5"/>
  <c r="Q119" i="5"/>
  <c r="P119" i="5"/>
  <c r="Q120" i="5"/>
  <c r="P120" i="5"/>
  <c r="Q121" i="5"/>
  <c r="P121" i="5"/>
  <c r="Q122" i="5"/>
  <c r="P122" i="5"/>
  <c r="Q123" i="5"/>
  <c r="P123" i="5"/>
  <c r="Q124" i="5"/>
  <c r="P124" i="5"/>
  <c r="Q125" i="5"/>
  <c r="P125" i="5"/>
  <c r="Q126" i="5"/>
  <c r="P126" i="5"/>
  <c r="Q127" i="5"/>
  <c r="P127" i="5"/>
  <c r="Q128" i="5"/>
  <c r="P128" i="5"/>
  <c r="Q129" i="5"/>
  <c r="P129" i="5"/>
  <c r="Q130" i="5"/>
  <c r="P130" i="5"/>
  <c r="Q131" i="5"/>
  <c r="P131" i="5"/>
  <c r="Q132" i="5"/>
  <c r="P132" i="5"/>
  <c r="Q133" i="5"/>
  <c r="P133" i="5"/>
  <c r="Q134" i="5"/>
  <c r="P134" i="5"/>
  <c r="Q135" i="5"/>
  <c r="P135" i="5"/>
  <c r="Q136" i="5"/>
  <c r="P136" i="5"/>
  <c r="Q57" i="5"/>
  <c r="P57" i="5"/>
  <c r="Q58" i="5"/>
  <c r="P58" i="5"/>
  <c r="Q59" i="5"/>
  <c r="P59" i="5"/>
  <c r="Q60" i="5"/>
  <c r="P60" i="5"/>
  <c r="Q61" i="5"/>
  <c r="P61" i="5"/>
  <c r="Q62" i="5"/>
  <c r="P62" i="5"/>
  <c r="Q63" i="5"/>
  <c r="P63" i="5"/>
  <c r="Q64" i="5"/>
  <c r="P64" i="5"/>
  <c r="Q65" i="5"/>
  <c r="P65" i="5"/>
  <c r="Q66" i="5"/>
  <c r="P66" i="5"/>
  <c r="Q67" i="5"/>
  <c r="P67" i="5"/>
  <c r="Q68" i="5"/>
  <c r="P68" i="5"/>
  <c r="Q69" i="5"/>
  <c r="P69" i="5"/>
  <c r="Q70" i="5"/>
  <c r="P70" i="5"/>
  <c r="Q71" i="5"/>
  <c r="P71" i="5"/>
  <c r="Q72" i="5"/>
  <c r="P72" i="5"/>
  <c r="Q73" i="5"/>
  <c r="P73" i="5"/>
  <c r="Q74" i="5"/>
  <c r="P74" i="5"/>
  <c r="Q75" i="5"/>
  <c r="P75" i="5"/>
  <c r="Q76" i="5"/>
  <c r="P76" i="5"/>
  <c r="Q77" i="5"/>
  <c r="P77" i="5"/>
  <c r="Q78" i="5"/>
  <c r="P78" i="5"/>
  <c r="Q79" i="5"/>
  <c r="P79" i="5"/>
  <c r="Q80" i="5"/>
  <c r="P80" i="5"/>
  <c r="Q81" i="5"/>
  <c r="P81" i="5"/>
  <c r="Q82" i="5"/>
  <c r="P82" i="5"/>
  <c r="P174" i="5"/>
  <c r="P210" i="5"/>
  <c r="Q178" i="5"/>
  <c r="P178" i="5"/>
  <c r="Q179" i="5"/>
  <c r="P179" i="5"/>
  <c r="Q180" i="5"/>
  <c r="P180" i="5"/>
  <c r="P177" i="5"/>
  <c r="Q184" i="5"/>
  <c r="P184" i="5"/>
  <c r="Q185" i="5"/>
  <c r="P185" i="5"/>
  <c r="Q186" i="5"/>
  <c r="P186" i="5"/>
  <c r="P183" i="5"/>
  <c r="Q190" i="5"/>
  <c r="P190" i="5"/>
  <c r="Q191" i="5"/>
  <c r="P191" i="5"/>
  <c r="Q192" i="5"/>
  <c r="P192" i="5"/>
  <c r="Q193" i="5"/>
  <c r="P193" i="5"/>
  <c r="Q194" i="5"/>
  <c r="P194" i="5"/>
  <c r="Q195" i="5"/>
  <c r="P195" i="5"/>
  <c r="Q196" i="5"/>
  <c r="P196" i="5"/>
  <c r="Q197" i="5"/>
  <c r="P197" i="5"/>
  <c r="P189" i="5"/>
  <c r="P198" i="5"/>
  <c r="P211" i="5"/>
  <c r="Q37" i="5"/>
  <c r="P37" i="5"/>
  <c r="Q38" i="5"/>
  <c r="P38" i="5"/>
  <c r="Q39" i="5"/>
  <c r="P39" i="5"/>
  <c r="P40" i="5"/>
  <c r="P206" i="5"/>
  <c r="Q43" i="5"/>
  <c r="P43" i="5"/>
  <c r="Q44" i="5"/>
  <c r="P44" i="5"/>
  <c r="Q45" i="5"/>
  <c r="P45" i="5"/>
  <c r="P46" i="5"/>
  <c r="P207" i="5"/>
  <c r="Q49" i="5"/>
  <c r="P49" i="5"/>
  <c r="P50" i="5"/>
  <c r="P208" i="5"/>
  <c r="Q53" i="5"/>
  <c r="P53" i="5"/>
  <c r="P54" i="5"/>
  <c r="P209" i="5"/>
  <c r="P212" i="5"/>
  <c r="I53" i="9"/>
  <c r="H131" i="6"/>
  <c r="D35" i="10"/>
  <c r="I47" i="9"/>
  <c r="K47" i="9"/>
  <c r="R48" i="9"/>
  <c r="D32" i="10"/>
  <c r="I50" i="9"/>
  <c r="M47" i="9"/>
  <c r="T48" i="9"/>
  <c r="L47" i="9"/>
  <c r="S48" i="9"/>
  <c r="V48" i="9"/>
  <c r="R49" i="9"/>
  <c r="T49" i="9"/>
  <c r="S49" i="9"/>
  <c r="V49" i="9"/>
  <c r="R50" i="9"/>
  <c r="T50" i="9"/>
  <c r="S50" i="9"/>
  <c r="V50" i="9"/>
  <c r="R51" i="9"/>
  <c r="T51" i="9"/>
  <c r="S51" i="9"/>
  <c r="V51" i="9"/>
  <c r="J47" i="9"/>
  <c r="Q48" i="9"/>
  <c r="W48" i="9"/>
  <c r="Q49" i="9"/>
  <c r="W49" i="9"/>
  <c r="Q50" i="9"/>
  <c r="W50" i="9"/>
  <c r="Q51" i="9"/>
  <c r="W51" i="9"/>
  <c r="R52" i="9"/>
  <c r="T52" i="9"/>
  <c r="S52" i="9"/>
  <c r="V52" i="9"/>
  <c r="Q52" i="9"/>
  <c r="W52" i="9"/>
  <c r="R53" i="9"/>
  <c r="T53" i="9"/>
  <c r="S53" i="9"/>
  <c r="V53" i="9"/>
  <c r="Q53" i="9"/>
  <c r="W53" i="9"/>
  <c r="R54" i="9"/>
  <c r="T54" i="9"/>
  <c r="S54" i="9"/>
  <c r="V54" i="9"/>
  <c r="Q54" i="9"/>
  <c r="W54" i="9"/>
  <c r="R55" i="9"/>
  <c r="T55" i="9"/>
  <c r="S55" i="9"/>
  <c r="V55" i="9"/>
  <c r="Q55" i="9"/>
  <c r="W55" i="9"/>
  <c r="R56" i="9"/>
  <c r="T56" i="9"/>
  <c r="S56" i="9"/>
  <c r="V56" i="9"/>
  <c r="Q56" i="9"/>
  <c r="W56" i="9"/>
  <c r="R57" i="9"/>
  <c r="T57" i="9"/>
  <c r="S57" i="9"/>
  <c r="V57" i="9"/>
  <c r="Q57" i="9"/>
  <c r="W57" i="9"/>
  <c r="R58" i="9"/>
  <c r="T58" i="9"/>
  <c r="S58" i="9"/>
  <c r="V58" i="9"/>
  <c r="Q58" i="9"/>
  <c r="W58" i="9"/>
  <c r="R59" i="9"/>
  <c r="T59" i="9"/>
  <c r="S59" i="9"/>
  <c r="V59" i="9"/>
  <c r="Q59" i="9"/>
  <c r="W59" i="9"/>
  <c r="R60" i="9"/>
  <c r="T60" i="9"/>
  <c r="S60" i="9"/>
  <c r="V60" i="9"/>
  <c r="Q60" i="9"/>
  <c r="W60" i="9"/>
  <c r="R61" i="9"/>
  <c r="T61" i="9"/>
  <c r="S61" i="9"/>
  <c r="V61" i="9"/>
  <c r="Q61" i="9"/>
  <c r="W61" i="9"/>
  <c r="R62" i="9"/>
  <c r="T62" i="9"/>
  <c r="S62" i="9"/>
  <c r="V62" i="9"/>
  <c r="Q62" i="9"/>
  <c r="W62" i="9"/>
  <c r="J53" i="9"/>
  <c r="E37" i="10"/>
  <c r="G42" i="8"/>
  <c r="L131" i="6"/>
  <c r="E35" i="10"/>
  <c r="G39" i="8"/>
  <c r="D15" i="7"/>
  <c r="E15" i="7"/>
  <c r="D34" i="10"/>
  <c r="F36" i="8"/>
  <c r="K33" i="8"/>
  <c r="J36" i="8"/>
  <c r="J38" i="8"/>
  <c r="D38" i="10"/>
  <c r="I27" i="5"/>
  <c r="P213" i="5"/>
  <c r="N174" i="5"/>
  <c r="N210" i="5"/>
  <c r="N177" i="5"/>
  <c r="N183" i="5"/>
  <c r="N189" i="5"/>
  <c r="N198" i="5"/>
  <c r="N211" i="5"/>
  <c r="N40" i="5"/>
  <c r="N206" i="5"/>
  <c r="N46" i="5"/>
  <c r="N207" i="5"/>
  <c r="N50" i="5"/>
  <c r="N208" i="5"/>
  <c r="N54" i="5"/>
  <c r="N209" i="5"/>
  <c r="N212" i="5"/>
  <c r="N213" i="5"/>
  <c r="G35" i="11"/>
  <c r="A60" i="5"/>
  <c r="J33" i="8"/>
  <c r="R174" i="5"/>
  <c r="R210" i="5"/>
  <c r="R177" i="5"/>
  <c r="R183" i="5"/>
  <c r="R189" i="5"/>
  <c r="R198" i="5"/>
  <c r="R211" i="5"/>
  <c r="R40" i="5"/>
  <c r="R206" i="5"/>
  <c r="R46" i="5"/>
  <c r="R207" i="5"/>
  <c r="R50" i="5"/>
  <c r="R208" i="5"/>
  <c r="R54" i="5"/>
  <c r="R209" i="5"/>
  <c r="R212" i="5"/>
  <c r="R213" i="5"/>
  <c r="Q174" i="5"/>
  <c r="Q210" i="5"/>
  <c r="Q177" i="5"/>
  <c r="Q183" i="5"/>
  <c r="Q189" i="5"/>
  <c r="Q198" i="5"/>
  <c r="Q211" i="5"/>
  <c r="Q40" i="5"/>
  <c r="Q206" i="5"/>
  <c r="Q46" i="5"/>
  <c r="Q207" i="5"/>
  <c r="Q50" i="5"/>
  <c r="Q208" i="5"/>
  <c r="Q54" i="5"/>
  <c r="Q209" i="5"/>
  <c r="Q212" i="5"/>
  <c r="Q213" i="5"/>
  <c r="M174" i="5"/>
  <c r="M210" i="5"/>
  <c r="M177" i="5"/>
  <c r="M183" i="5"/>
  <c r="M189" i="5"/>
  <c r="M198" i="5"/>
  <c r="M211" i="5"/>
  <c r="M40" i="5"/>
  <c r="M206" i="5"/>
  <c r="M46" i="5"/>
  <c r="M207" i="5"/>
  <c r="M50" i="5"/>
  <c r="M208" i="5"/>
  <c r="M54" i="5"/>
  <c r="M209" i="5"/>
  <c r="M212" i="5"/>
  <c r="M213" i="5"/>
  <c r="J174" i="5"/>
  <c r="J210" i="5"/>
  <c r="J189" i="5"/>
  <c r="J183" i="5"/>
  <c r="J177" i="5"/>
  <c r="J198" i="5"/>
  <c r="J211" i="5"/>
  <c r="J40" i="5"/>
  <c r="J206" i="5"/>
  <c r="J46" i="5"/>
  <c r="J207" i="5"/>
  <c r="J50" i="5"/>
  <c r="J208" i="5"/>
  <c r="J54" i="5"/>
  <c r="J209" i="5"/>
  <c r="J212" i="5"/>
  <c r="J213" i="5"/>
  <c r="I174" i="5"/>
  <c r="I210" i="5"/>
  <c r="I189" i="5"/>
  <c r="I183" i="5"/>
  <c r="I177" i="5"/>
  <c r="I198" i="5"/>
  <c r="I211" i="5"/>
  <c r="I40" i="5"/>
  <c r="I206" i="5"/>
  <c r="I46" i="5"/>
  <c r="I207" i="5"/>
  <c r="I50" i="5"/>
  <c r="I208" i="5"/>
  <c r="I54" i="5"/>
  <c r="I209" i="5"/>
  <c r="I212" i="5"/>
  <c r="I213" i="5"/>
  <c r="F174" i="5"/>
  <c r="F210" i="5"/>
  <c r="F46" i="5"/>
  <c r="F207" i="5"/>
  <c r="F50" i="5"/>
  <c r="F208" i="5"/>
  <c r="F54" i="5"/>
  <c r="F209" i="5"/>
  <c r="F177" i="5"/>
  <c r="F183" i="5"/>
  <c r="E174" i="5"/>
  <c r="E210" i="5"/>
  <c r="E46" i="5"/>
  <c r="E207" i="5"/>
  <c r="E50" i="5"/>
  <c r="E208" i="5"/>
  <c r="E54" i="5"/>
  <c r="E209" i="5"/>
  <c r="E177" i="5"/>
  <c r="E183" i="5"/>
  <c r="D37" i="10"/>
  <c r="F42" i="8"/>
  <c r="D23" i="10"/>
  <c r="F28" i="8"/>
  <c r="H137" i="6"/>
  <c r="D36" i="10"/>
  <c r="K131" i="6"/>
  <c r="H74" i="6"/>
  <c r="D22" i="10"/>
  <c r="D33" i="10"/>
  <c r="H134" i="6"/>
  <c r="J131" i="6"/>
  <c r="F33" i="8"/>
  <c r="P150" i="6"/>
  <c r="P137" i="6"/>
  <c r="P145" i="6"/>
  <c r="P153" i="6"/>
  <c r="P161" i="6"/>
  <c r="P169" i="6"/>
  <c r="P177" i="6"/>
  <c r="P185" i="6"/>
  <c r="P180" i="6"/>
  <c r="P188" i="6"/>
  <c r="P143" i="6"/>
  <c r="P159" i="6"/>
  <c r="P175" i="6"/>
  <c r="P138" i="6"/>
  <c r="P146" i="6"/>
  <c r="P154" i="6"/>
  <c r="P162" i="6"/>
  <c r="P170" i="6"/>
  <c r="P178" i="6"/>
  <c r="P186" i="6"/>
  <c r="P134" i="6"/>
  <c r="P158" i="6"/>
  <c r="P166" i="6"/>
  <c r="P174" i="6"/>
  <c r="P140" i="6"/>
  <c r="P148" i="6"/>
  <c r="P156" i="6"/>
  <c r="P164" i="6"/>
  <c r="P172" i="6"/>
  <c r="P135" i="6"/>
  <c r="P151" i="6"/>
  <c r="P167" i="6"/>
  <c r="P183" i="6"/>
  <c r="P142" i="6"/>
  <c r="P182" i="6"/>
  <c r="P133" i="6"/>
  <c r="P141" i="6"/>
  <c r="P149" i="6"/>
  <c r="P157" i="6"/>
  <c r="P165" i="6"/>
  <c r="P173" i="6"/>
  <c r="P181" i="6"/>
  <c r="P189" i="6"/>
  <c r="P136" i="6"/>
  <c r="P144" i="6"/>
  <c r="P152" i="6"/>
  <c r="P160" i="6"/>
  <c r="P168" i="6"/>
  <c r="P176" i="6"/>
  <c r="P184" i="6"/>
  <c r="P132" i="6"/>
  <c r="P139" i="6"/>
  <c r="P147" i="6"/>
  <c r="P155" i="6"/>
  <c r="P163" i="6"/>
  <c r="P171" i="6"/>
  <c r="P179" i="6"/>
  <c r="P187" i="6"/>
  <c r="O132" i="6"/>
  <c r="O182" i="6"/>
  <c r="O174" i="6"/>
  <c r="O166" i="6"/>
  <c r="O158" i="6"/>
  <c r="O150" i="6"/>
  <c r="O142" i="6"/>
  <c r="O134" i="6"/>
  <c r="O187" i="6"/>
  <c r="O179" i="6"/>
  <c r="O171" i="6"/>
  <c r="O163" i="6"/>
  <c r="O155" i="6"/>
  <c r="O147" i="6"/>
  <c r="O139" i="6"/>
  <c r="I131" i="6"/>
  <c r="O184" i="6"/>
  <c r="O176" i="6"/>
  <c r="O168" i="6"/>
  <c r="O160" i="6"/>
  <c r="O152" i="6"/>
  <c r="O144" i="6"/>
  <c r="O136" i="6"/>
  <c r="O178" i="6"/>
  <c r="O162" i="6"/>
  <c r="O146" i="6"/>
  <c r="O183" i="6"/>
  <c r="O175" i="6"/>
  <c r="O167" i="6"/>
  <c r="O159" i="6"/>
  <c r="O151" i="6"/>
  <c r="O143" i="6"/>
  <c r="O135" i="6"/>
  <c r="O189" i="6"/>
  <c r="O181" i="6"/>
  <c r="O173" i="6"/>
  <c r="O165" i="6"/>
  <c r="O157" i="6"/>
  <c r="O149" i="6"/>
  <c r="O141" i="6"/>
  <c r="O133" i="6"/>
  <c r="O186" i="6"/>
  <c r="O170" i="6"/>
  <c r="O154" i="6"/>
  <c r="O138" i="6"/>
  <c r="O188" i="6"/>
  <c r="O180" i="6"/>
  <c r="O172" i="6"/>
  <c r="O164" i="6"/>
  <c r="O156" i="6"/>
  <c r="O148" i="6"/>
  <c r="D19" i="10"/>
  <c r="I68" i="6"/>
  <c r="J68" i="6"/>
  <c r="K68" i="6"/>
  <c r="L31" i="5"/>
  <c r="O140" i="6"/>
  <c r="O137" i="6"/>
  <c r="O169" i="6"/>
  <c r="O145" i="6"/>
  <c r="O177" i="6"/>
  <c r="O153" i="6"/>
  <c r="O185" i="6"/>
  <c r="O161" i="6"/>
  <c r="F25" i="8"/>
  <c r="N47" i="9"/>
  <c r="F39" i="8"/>
  <c r="H71" i="6"/>
  <c r="F19" i="8"/>
  <c r="N164" i="6"/>
  <c r="N135" i="6"/>
  <c r="N143" i="6"/>
  <c r="N151" i="6"/>
  <c r="N159" i="6"/>
  <c r="N167" i="6"/>
  <c r="N175" i="6"/>
  <c r="N183" i="6"/>
  <c r="N133" i="6"/>
  <c r="N141" i="6"/>
  <c r="N149" i="6"/>
  <c r="N165" i="6"/>
  <c r="N181" i="6"/>
  <c r="N136" i="6"/>
  <c r="N144" i="6"/>
  <c r="N152" i="6"/>
  <c r="N160" i="6"/>
  <c r="N168" i="6"/>
  <c r="N176" i="6"/>
  <c r="N184" i="6"/>
  <c r="N172" i="6"/>
  <c r="N138" i="6"/>
  <c r="N146" i="6"/>
  <c r="N154" i="6"/>
  <c r="N162" i="6"/>
  <c r="N170" i="6"/>
  <c r="N178" i="6"/>
  <c r="N186" i="6"/>
  <c r="N157" i="6"/>
  <c r="N173" i="6"/>
  <c r="N189" i="6"/>
  <c r="N140" i="6"/>
  <c r="N148" i="6"/>
  <c r="N188" i="6"/>
  <c r="N132" i="6"/>
  <c r="N156" i="6"/>
  <c r="N139" i="6"/>
  <c r="N147" i="6"/>
  <c r="N155" i="6"/>
  <c r="N163" i="6"/>
  <c r="N171" i="6"/>
  <c r="N179" i="6"/>
  <c r="N187" i="6"/>
  <c r="N134" i="6"/>
  <c r="N142" i="6"/>
  <c r="N150" i="6"/>
  <c r="N158" i="6"/>
  <c r="N166" i="6"/>
  <c r="N174" i="6"/>
  <c r="N182" i="6"/>
  <c r="N137" i="6"/>
  <c r="N145" i="6"/>
  <c r="N153" i="6"/>
  <c r="N161" i="6"/>
  <c r="N169" i="6"/>
  <c r="N177" i="6"/>
  <c r="N185" i="6"/>
  <c r="N180" i="6"/>
  <c r="N70" i="6"/>
  <c r="N78" i="6"/>
  <c r="N86" i="6"/>
  <c r="N94" i="6"/>
  <c r="N102" i="6"/>
  <c r="N110" i="6"/>
  <c r="N118" i="6"/>
  <c r="N126" i="6"/>
  <c r="N71" i="6"/>
  <c r="N79" i="6"/>
  <c r="N103" i="6"/>
  <c r="N111" i="6"/>
  <c r="N119" i="6"/>
  <c r="N104" i="6"/>
  <c r="N73" i="6"/>
  <c r="N81" i="6"/>
  <c r="N89" i="6"/>
  <c r="N97" i="6"/>
  <c r="N105" i="6"/>
  <c r="N113" i="6"/>
  <c r="N121" i="6"/>
  <c r="N87" i="6"/>
  <c r="N95" i="6"/>
  <c r="N76" i="6"/>
  <c r="N84" i="6"/>
  <c r="N92" i="6"/>
  <c r="N100" i="6"/>
  <c r="N108" i="6"/>
  <c r="N116" i="6"/>
  <c r="N124" i="6"/>
  <c r="N112" i="6"/>
  <c r="N69" i="6"/>
  <c r="N83" i="6"/>
  <c r="N123" i="6"/>
  <c r="N115" i="6"/>
  <c r="N74" i="6"/>
  <c r="N82" i="6"/>
  <c r="N90" i="6"/>
  <c r="N98" i="6"/>
  <c r="N106" i="6"/>
  <c r="N114" i="6"/>
  <c r="N122" i="6"/>
  <c r="N109" i="6"/>
  <c r="N120" i="6"/>
  <c r="N99" i="6"/>
  <c r="N77" i="6"/>
  <c r="N85" i="6"/>
  <c r="N93" i="6"/>
  <c r="N101" i="6"/>
  <c r="N117" i="6"/>
  <c r="N125" i="6"/>
  <c r="N75" i="6"/>
  <c r="N91" i="6"/>
  <c r="N107" i="6"/>
  <c r="N72" i="6"/>
  <c r="N80" i="6"/>
  <c r="N88" i="6"/>
  <c r="N96" i="6"/>
  <c r="P72" i="6"/>
  <c r="P80" i="6"/>
  <c r="P88" i="6"/>
  <c r="P96" i="6"/>
  <c r="P104" i="6"/>
  <c r="P112" i="6"/>
  <c r="P120" i="6"/>
  <c r="P69" i="6"/>
  <c r="P93" i="6"/>
  <c r="P109" i="6"/>
  <c r="P125" i="6"/>
  <c r="P75" i="6"/>
  <c r="P83" i="6"/>
  <c r="P91" i="6"/>
  <c r="P99" i="6"/>
  <c r="P107" i="6"/>
  <c r="P115" i="6"/>
  <c r="P123" i="6"/>
  <c r="P73" i="6"/>
  <c r="P81" i="6"/>
  <c r="P77" i="6"/>
  <c r="P101" i="6"/>
  <c r="P117" i="6"/>
  <c r="P70" i="6"/>
  <c r="P78" i="6"/>
  <c r="P86" i="6"/>
  <c r="P94" i="6"/>
  <c r="P102" i="6"/>
  <c r="P110" i="6"/>
  <c r="P118" i="6"/>
  <c r="P126" i="6"/>
  <c r="P89" i="6"/>
  <c r="P97" i="6"/>
  <c r="P105" i="6"/>
  <c r="P113" i="6"/>
  <c r="P121" i="6"/>
  <c r="P76" i="6"/>
  <c r="P84" i="6"/>
  <c r="P92" i="6"/>
  <c r="P100" i="6"/>
  <c r="P108" i="6"/>
  <c r="P116" i="6"/>
  <c r="P124" i="6"/>
  <c r="P119" i="6"/>
  <c r="P106" i="6"/>
  <c r="P71" i="6"/>
  <c r="P79" i="6"/>
  <c r="P87" i="6"/>
  <c r="P95" i="6"/>
  <c r="P103" i="6"/>
  <c r="P111" i="6"/>
  <c r="P114" i="6"/>
  <c r="P74" i="6"/>
  <c r="P82" i="6"/>
  <c r="P90" i="6"/>
  <c r="P98" i="6"/>
  <c r="P122" i="6"/>
  <c r="P85" i="6"/>
  <c r="O75" i="6"/>
  <c r="O83" i="6"/>
  <c r="O91" i="6"/>
  <c r="O99" i="6"/>
  <c r="O107" i="6"/>
  <c r="O115" i="6"/>
  <c r="O123" i="6"/>
  <c r="O84" i="6"/>
  <c r="O92" i="6"/>
  <c r="O125" i="6"/>
  <c r="O72" i="6"/>
  <c r="O70" i="6"/>
  <c r="O78" i="6"/>
  <c r="O86" i="6"/>
  <c r="O94" i="6"/>
  <c r="O102" i="6"/>
  <c r="O110" i="6"/>
  <c r="O118" i="6"/>
  <c r="O126" i="6"/>
  <c r="O100" i="6"/>
  <c r="O108" i="6"/>
  <c r="O116" i="6"/>
  <c r="O124" i="6"/>
  <c r="O117" i="6"/>
  <c r="O88" i="6"/>
  <c r="O73" i="6"/>
  <c r="O81" i="6"/>
  <c r="O89" i="6"/>
  <c r="O97" i="6"/>
  <c r="O105" i="6"/>
  <c r="O113" i="6"/>
  <c r="O121" i="6"/>
  <c r="O76" i="6"/>
  <c r="O96" i="6"/>
  <c r="O112" i="6"/>
  <c r="O71" i="6"/>
  <c r="O79" i="6"/>
  <c r="O87" i="6"/>
  <c r="O95" i="6"/>
  <c r="O103" i="6"/>
  <c r="O111" i="6"/>
  <c r="O119" i="6"/>
  <c r="O69" i="6"/>
  <c r="O98" i="6"/>
  <c r="O114" i="6"/>
  <c r="O80" i="6"/>
  <c r="O120" i="6"/>
  <c r="O74" i="6"/>
  <c r="O82" i="6"/>
  <c r="O90" i="6"/>
  <c r="O106" i="6"/>
  <c r="O122" i="6"/>
  <c r="O77" i="6"/>
  <c r="O85" i="6"/>
  <c r="O93" i="6"/>
  <c r="O101" i="6"/>
  <c r="O109" i="6"/>
  <c r="O104" i="6"/>
  <c r="P204" i="5"/>
  <c r="L204" i="5"/>
  <c r="D204" i="5"/>
  <c r="P203" i="5"/>
  <c r="L203" i="5"/>
  <c r="D203" i="5"/>
  <c r="P202" i="5"/>
  <c r="L202" i="5"/>
  <c r="D202" i="5"/>
  <c r="P33" i="5"/>
  <c r="P32" i="5"/>
  <c r="P31" i="5"/>
  <c r="L33" i="5"/>
  <c r="L32" i="5"/>
  <c r="D33" i="5"/>
  <c r="D32" i="5"/>
  <c r="D31" i="5"/>
  <c r="N26" i="9"/>
  <c r="D9" i="10"/>
  <c r="H11" i="6"/>
  <c r="D8" i="10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6" i="7"/>
  <c r="J7" i="7"/>
  <c r="L7" i="7"/>
  <c r="J8" i="7"/>
  <c r="L8" i="7"/>
  <c r="J9" i="7"/>
  <c r="L9" i="7"/>
  <c r="J10" i="7"/>
  <c r="L10" i="7"/>
  <c r="J11" i="7"/>
  <c r="L11" i="7"/>
  <c r="J12" i="7"/>
  <c r="L12" i="7"/>
  <c r="J13" i="7"/>
  <c r="L13" i="7"/>
  <c r="J14" i="7"/>
  <c r="L14" i="7"/>
  <c r="J15" i="7"/>
  <c r="L15" i="7"/>
  <c r="J16" i="7"/>
  <c r="L16" i="7"/>
  <c r="J17" i="7"/>
  <c r="L17" i="7"/>
  <c r="J18" i="7"/>
  <c r="L18" i="7"/>
  <c r="J19" i="7"/>
  <c r="L19" i="7"/>
  <c r="J20" i="7"/>
  <c r="L20" i="7"/>
  <c r="J21" i="7"/>
  <c r="L21" i="7"/>
  <c r="J22" i="7"/>
  <c r="L22" i="7"/>
  <c r="J23" i="7"/>
  <c r="L23" i="7"/>
  <c r="J24" i="7"/>
  <c r="L24" i="7"/>
  <c r="J25" i="7"/>
  <c r="L25" i="7"/>
  <c r="J26" i="7"/>
  <c r="L26" i="7"/>
  <c r="J27" i="7"/>
  <c r="L27" i="7"/>
  <c r="J28" i="7"/>
  <c r="L28" i="7"/>
  <c r="J29" i="7"/>
  <c r="L29" i="7"/>
  <c r="J30" i="7"/>
  <c r="L30" i="7"/>
  <c r="J31" i="7"/>
  <c r="L31" i="7"/>
  <c r="J6" i="7"/>
  <c r="E5" i="11"/>
  <c r="E4" i="10"/>
  <c r="C5" i="8"/>
  <c r="G57" i="11"/>
  <c r="G58" i="11"/>
  <c r="G59" i="11"/>
  <c r="G55" i="11"/>
  <c r="G56" i="11"/>
  <c r="G54" i="11"/>
  <c r="B5" i="8"/>
  <c r="J5" i="6"/>
  <c r="O6" i="6"/>
  <c r="I5" i="6"/>
  <c r="N6" i="6"/>
  <c r="K5" i="6"/>
  <c r="F14" i="8"/>
  <c r="G20" i="11"/>
  <c r="D5" i="10"/>
  <c r="L6" i="7"/>
  <c r="E32" i="10"/>
  <c r="E18" i="10"/>
  <c r="J25" i="8"/>
  <c r="D25" i="10"/>
  <c r="E18" i="5"/>
  <c r="J39" i="8"/>
  <c r="D39" i="10"/>
  <c r="E27" i="5"/>
  <c r="A37" i="5"/>
  <c r="G10" i="11"/>
  <c r="A6" i="5"/>
  <c r="G34" i="11"/>
  <c r="A59" i="5"/>
  <c r="G48" i="11"/>
  <c r="D217" i="5"/>
  <c r="G6" i="11"/>
  <c r="A2" i="5"/>
  <c r="AU6" i="6"/>
  <c r="AU47" i="6"/>
  <c r="AU63" i="6"/>
  <c r="AU38" i="6"/>
  <c r="AU51" i="6"/>
  <c r="AU17" i="6"/>
  <c r="AU43" i="6"/>
  <c r="AU5" i="6"/>
  <c r="AU41" i="6"/>
  <c r="AU45" i="6"/>
  <c r="G27" i="11"/>
  <c r="B208" i="5"/>
  <c r="G14" i="11"/>
  <c r="G37" i="11"/>
  <c r="G30" i="11"/>
  <c r="G42" i="11"/>
  <c r="AU13" i="6"/>
  <c r="AU33" i="6"/>
  <c r="AU49" i="6"/>
  <c r="AU7" i="6"/>
  <c r="AU26" i="6"/>
  <c r="AU28" i="6"/>
  <c r="AU19" i="6"/>
  <c r="AU37" i="6"/>
  <c r="AU42" i="6"/>
  <c r="AU54" i="6"/>
  <c r="AU31" i="6"/>
  <c r="AU24" i="6"/>
  <c r="AU30" i="6"/>
  <c r="AU16" i="6"/>
  <c r="AU34" i="6"/>
  <c r="AU53" i="6"/>
  <c r="AU46" i="6"/>
  <c r="AU48" i="6"/>
  <c r="AU15" i="6"/>
  <c r="AU10" i="6"/>
  <c r="G19" i="11"/>
  <c r="G38" i="11"/>
  <c r="G41" i="11"/>
  <c r="B189" i="5"/>
  <c r="G13" i="11"/>
  <c r="G46" i="11"/>
  <c r="G25" i="11"/>
  <c r="G7" i="11"/>
  <c r="A3" i="5"/>
  <c r="G31" i="11"/>
  <c r="A56" i="5"/>
  <c r="G9" i="11"/>
  <c r="A5" i="5"/>
  <c r="G44" i="11"/>
  <c r="G21" i="11"/>
  <c r="A38" i="5"/>
  <c r="G24" i="11"/>
  <c r="A42" i="5"/>
  <c r="G28" i="11"/>
  <c r="A52" i="5"/>
  <c r="G5" i="11"/>
  <c r="G40" i="11"/>
  <c r="B183" i="5"/>
  <c r="G32" i="11"/>
  <c r="A57" i="5"/>
  <c r="G33" i="11"/>
  <c r="A58" i="5"/>
  <c r="G39" i="11"/>
  <c r="B177" i="5"/>
  <c r="G29" i="11"/>
  <c r="A53" i="5"/>
  <c r="G51" i="11"/>
  <c r="D221" i="5"/>
  <c r="G52" i="11"/>
  <c r="G53" i="11"/>
  <c r="G26" i="11"/>
  <c r="A48" i="5"/>
  <c r="G50" i="11"/>
  <c r="A221" i="5"/>
  <c r="G8" i="11"/>
  <c r="A4" i="5"/>
  <c r="G49" i="11"/>
  <c r="A219" i="5"/>
  <c r="G36" i="11"/>
  <c r="A61" i="5"/>
  <c r="G45" i="11"/>
  <c r="G17" i="11"/>
  <c r="G18" i="11"/>
  <c r="G23" i="11"/>
  <c r="B206" i="5"/>
  <c r="G15" i="11"/>
  <c r="G47" i="11"/>
  <c r="A217" i="5"/>
  <c r="G16" i="11"/>
  <c r="G43" i="11"/>
  <c r="A200" i="5"/>
  <c r="G12" i="11"/>
  <c r="A29" i="5"/>
  <c r="G22" i="11"/>
  <c r="A39" i="5"/>
  <c r="AU29" i="6"/>
  <c r="AU62" i="6"/>
  <c r="AU52" i="6"/>
  <c r="AU35" i="6"/>
  <c r="AU8" i="6"/>
  <c r="AU36" i="6"/>
  <c r="AU44" i="6"/>
  <c r="AU14" i="6"/>
  <c r="AU25" i="6"/>
  <c r="AU32" i="6"/>
  <c r="AU39" i="6"/>
  <c r="AU12" i="6"/>
  <c r="AU22" i="6"/>
  <c r="AU27" i="6"/>
  <c r="AU40" i="6"/>
  <c r="AU9" i="6"/>
  <c r="AU21" i="6"/>
  <c r="AU23" i="6"/>
  <c r="AU11" i="6"/>
  <c r="AU50" i="6"/>
  <c r="AU18" i="6"/>
  <c r="AU20" i="6"/>
  <c r="E26" i="5"/>
  <c r="E17" i="5"/>
  <c r="E25" i="5"/>
  <c r="E16" i="5"/>
  <c r="A201" i="5"/>
  <c r="A30" i="5"/>
  <c r="R205" i="5"/>
  <c r="N34" i="5"/>
  <c r="F205" i="5"/>
  <c r="R34" i="5"/>
  <c r="J205" i="5"/>
  <c r="F34" i="5"/>
  <c r="N205" i="5"/>
  <c r="J34" i="5"/>
  <c r="M205" i="5"/>
  <c r="Q205" i="5"/>
  <c r="M34" i="5"/>
  <c r="E205" i="5"/>
  <c r="Q34" i="5"/>
  <c r="I205" i="5"/>
  <c r="E34" i="5"/>
  <c r="I34" i="5"/>
  <c r="P201" i="5"/>
  <c r="P30" i="5"/>
  <c r="L201" i="5"/>
  <c r="L30" i="5"/>
  <c r="D30" i="5"/>
  <c r="D201" i="5"/>
  <c r="L205" i="5"/>
  <c r="H34" i="5"/>
  <c r="P205" i="5"/>
  <c r="L34" i="5"/>
  <c r="D205" i="5"/>
  <c r="P34" i="5"/>
  <c r="H205" i="5"/>
  <c r="D34" i="5"/>
  <c r="H30" i="5"/>
  <c r="H201" i="5"/>
  <c r="E7" i="5"/>
  <c r="E8" i="5"/>
  <c r="A36" i="5"/>
  <c r="A212" i="5"/>
  <c r="B40" i="5"/>
  <c r="B207" i="5"/>
  <c r="B46" i="5"/>
  <c r="A188" i="5"/>
  <c r="A182" i="5"/>
  <c r="A176" i="5"/>
  <c r="B210" i="5"/>
  <c r="B174" i="5"/>
  <c r="B211" i="5"/>
  <c r="B198" i="5"/>
  <c r="B209" i="5"/>
  <c r="B54" i="5"/>
  <c r="B50" i="5"/>
  <c r="F11" i="8"/>
  <c r="H8" i="6"/>
  <c r="F5" i="8"/>
  <c r="N58" i="6"/>
  <c r="N59" i="6"/>
  <c r="N60" i="6"/>
  <c r="N61" i="6"/>
  <c r="N62" i="6"/>
  <c r="N56" i="6"/>
  <c r="N57" i="6"/>
  <c r="N13" i="6"/>
  <c r="N21" i="6"/>
  <c r="N29" i="6"/>
  <c r="N37" i="6"/>
  <c r="N45" i="6"/>
  <c r="N53" i="6"/>
  <c r="N16" i="6"/>
  <c r="N24" i="6"/>
  <c r="N32" i="6"/>
  <c r="N40" i="6"/>
  <c r="N48" i="6"/>
  <c r="N27" i="6"/>
  <c r="N43" i="6"/>
  <c r="N14" i="6"/>
  <c r="N30" i="6"/>
  <c r="N38" i="6"/>
  <c r="N42" i="6"/>
  <c r="N8" i="6"/>
  <c r="N11" i="6"/>
  <c r="N19" i="6"/>
  <c r="N35" i="6"/>
  <c r="N51" i="6"/>
  <c r="N22" i="6"/>
  <c r="N46" i="6"/>
  <c r="N54" i="6"/>
  <c r="N9" i="6"/>
  <c r="N17" i="6"/>
  <c r="N25" i="6"/>
  <c r="N33" i="6"/>
  <c r="N41" i="6"/>
  <c r="N49" i="6"/>
  <c r="N12" i="6"/>
  <c r="N20" i="6"/>
  <c r="N28" i="6"/>
  <c r="N36" i="6"/>
  <c r="N44" i="6"/>
  <c r="N52" i="6"/>
  <c r="N7" i="6"/>
  <c r="N15" i="6"/>
  <c r="N23" i="6"/>
  <c r="N31" i="6"/>
  <c r="N39" i="6"/>
  <c r="N47" i="6"/>
  <c r="N55" i="6"/>
  <c r="N10" i="6"/>
  <c r="N18" i="6"/>
  <c r="N26" i="6"/>
  <c r="N34" i="6"/>
  <c r="N50" i="6"/>
  <c r="N63" i="6"/>
  <c r="AV22" i="6"/>
  <c r="AV49" i="6"/>
  <c r="AV44" i="6"/>
  <c r="AV6" i="6"/>
  <c r="AV9" i="6"/>
  <c r="AV53" i="6"/>
  <c r="AV21" i="6"/>
  <c r="AV28" i="6"/>
  <c r="AV16" i="6"/>
  <c r="AV62" i="6"/>
  <c r="AV27" i="6"/>
  <c r="AV63" i="6"/>
  <c r="AV5" i="6"/>
  <c r="AV20" i="6"/>
  <c r="AV45" i="6"/>
  <c r="AV42" i="6"/>
  <c r="AV50" i="6"/>
  <c r="AV37" i="6"/>
  <c r="AV46" i="6"/>
  <c r="AV52" i="6"/>
  <c r="AV25" i="6"/>
  <c r="AV19" i="6"/>
  <c r="AV41" i="6"/>
  <c r="AV36" i="6"/>
  <c r="AV7" i="6"/>
  <c r="AV47" i="6"/>
  <c r="AV15" i="6"/>
  <c r="AV39" i="6"/>
  <c r="AV34" i="6"/>
  <c r="AV51" i="6"/>
  <c r="AV8" i="6"/>
  <c r="AV17" i="6"/>
  <c r="AV11" i="6"/>
  <c r="AV32" i="6"/>
  <c r="AV29" i="6"/>
  <c r="AV31" i="6"/>
  <c r="AV26" i="6"/>
  <c r="AV14" i="6"/>
  <c r="AV38" i="6"/>
  <c r="AV13" i="6"/>
  <c r="AV10" i="6"/>
  <c r="AV12" i="6"/>
  <c r="AV18" i="6"/>
  <c r="AV33" i="6"/>
  <c r="AV23" i="6"/>
  <c r="AV35" i="6"/>
  <c r="AV24" i="6"/>
  <c r="AV40" i="6"/>
  <c r="AV30" i="6"/>
  <c r="AV54" i="6"/>
  <c r="AV43" i="6"/>
  <c r="AV48" i="6"/>
  <c r="I13" i="7"/>
  <c r="I21" i="7"/>
  <c r="I29" i="7"/>
  <c r="I7" i="7"/>
  <c r="I23" i="7"/>
  <c r="I31" i="7"/>
  <c r="I16" i="7"/>
  <c r="I24" i="7"/>
  <c r="I19" i="7"/>
  <c r="I14" i="7"/>
  <c r="I22" i="7"/>
  <c r="I30" i="7"/>
  <c r="I15" i="7"/>
  <c r="I8" i="7"/>
  <c r="I6" i="7"/>
  <c r="I9" i="7"/>
  <c r="I17" i="7"/>
  <c r="I25" i="7"/>
  <c r="I10" i="7"/>
  <c r="I18" i="7"/>
  <c r="I26" i="7"/>
  <c r="I11" i="7"/>
  <c r="I27" i="7"/>
  <c r="I12" i="7"/>
  <c r="I20" i="7"/>
  <c r="I28" i="7"/>
  <c r="N5" i="9"/>
  <c r="O56" i="6"/>
  <c r="O62" i="6"/>
  <c r="O57" i="6"/>
  <c r="O60" i="6"/>
  <c r="O59" i="6"/>
  <c r="O58" i="6"/>
  <c r="O61" i="6"/>
  <c r="O10" i="6"/>
  <c r="O18" i="6"/>
  <c r="O26" i="6"/>
  <c r="O34" i="6"/>
  <c r="O42" i="6"/>
  <c r="O50" i="6"/>
  <c r="O63" i="6"/>
  <c r="O13" i="6"/>
  <c r="O21" i="6"/>
  <c r="O8" i="6"/>
  <c r="O16" i="6"/>
  <c r="O32" i="6"/>
  <c r="O48" i="6"/>
  <c r="O19" i="6"/>
  <c r="O43" i="6"/>
  <c r="O51" i="6"/>
  <c r="O29" i="6"/>
  <c r="O37" i="6"/>
  <c r="O45" i="6"/>
  <c r="O53" i="6"/>
  <c r="O24" i="6"/>
  <c r="O40" i="6"/>
  <c r="O11" i="6"/>
  <c r="O27" i="6"/>
  <c r="O35" i="6"/>
  <c r="O47" i="6"/>
  <c r="O14" i="6"/>
  <c r="O22" i="6"/>
  <c r="O30" i="6"/>
  <c r="O38" i="6"/>
  <c r="O46" i="6"/>
  <c r="O54" i="6"/>
  <c r="O9" i="6"/>
  <c r="O17" i="6"/>
  <c r="O25" i="6"/>
  <c r="O33" i="6"/>
  <c r="O41" i="6"/>
  <c r="O49" i="6"/>
  <c r="O12" i="6"/>
  <c r="O20" i="6"/>
  <c r="O28" i="6"/>
  <c r="O36" i="6"/>
  <c r="O44" i="6"/>
  <c r="O52" i="6"/>
  <c r="O7" i="6"/>
  <c r="O15" i="6"/>
  <c r="O23" i="6"/>
  <c r="O31" i="6"/>
  <c r="O39" i="6"/>
  <c r="O55" i="6"/>
  <c r="J41" i="8"/>
  <c r="D40" i="10"/>
  <c r="J26" i="5"/>
  <c r="J42" i="8"/>
  <c r="D41" i="10"/>
  <c r="J27" i="5"/>
  <c r="J28" i="8"/>
  <c r="D27" i="10"/>
  <c r="J18" i="5"/>
  <c r="J27" i="8"/>
  <c r="D26" i="10"/>
  <c r="J17" i="5"/>
  <c r="F15" i="7"/>
  <c r="E33" i="10"/>
  <c r="I134" i="6"/>
  <c r="F10" i="7"/>
  <c r="E19" i="10"/>
  <c r="I71" i="6"/>
  <c r="F5" i="7"/>
  <c r="P6" i="6"/>
  <c r="P61" i="6"/>
  <c r="P56" i="6"/>
  <c r="P62" i="6"/>
  <c r="P57" i="6"/>
  <c r="P60" i="6"/>
  <c r="P58" i="6"/>
  <c r="P59" i="6"/>
  <c r="P7" i="6"/>
  <c r="P15" i="6"/>
  <c r="P23" i="6"/>
  <c r="P31" i="6"/>
  <c r="P39" i="6"/>
  <c r="P47" i="6"/>
  <c r="P55" i="6"/>
  <c r="P10" i="6"/>
  <c r="P26" i="6"/>
  <c r="P34" i="6"/>
  <c r="P42" i="6"/>
  <c r="P50" i="6"/>
  <c r="P63" i="6"/>
  <c r="P13" i="6"/>
  <c r="P21" i="6"/>
  <c r="P37" i="6"/>
  <c r="P53" i="6"/>
  <c r="P8" i="6"/>
  <c r="P24" i="6"/>
  <c r="P48" i="6"/>
  <c r="P52" i="6"/>
  <c r="P18" i="6"/>
  <c r="P29" i="6"/>
  <c r="P45" i="6"/>
  <c r="P16" i="6"/>
  <c r="P32" i="6"/>
  <c r="P40" i="6"/>
  <c r="P11" i="6"/>
  <c r="P19" i="6"/>
  <c r="P27" i="6"/>
  <c r="P35" i="6"/>
  <c r="P43" i="6"/>
  <c r="P51" i="6"/>
  <c r="P14" i="6"/>
  <c r="P22" i="6"/>
  <c r="P30" i="6"/>
  <c r="P38" i="6"/>
  <c r="P46" i="6"/>
  <c r="P54" i="6"/>
  <c r="P9" i="6"/>
  <c r="P17" i="6"/>
  <c r="P25" i="6"/>
  <c r="P33" i="6"/>
  <c r="P41" i="6"/>
  <c r="P49" i="6"/>
  <c r="P12" i="6"/>
  <c r="P20" i="6"/>
  <c r="P28" i="6"/>
  <c r="P36" i="6"/>
  <c r="P44" i="6"/>
  <c r="N33" i="8"/>
  <c r="B23" i="5"/>
  <c r="I19" i="8"/>
  <c r="B14" i="5"/>
  <c r="J11" i="8"/>
  <c r="D11" i="10"/>
  <c r="E9" i="5"/>
  <c r="S135" i="6"/>
  <c r="R138" i="6"/>
  <c r="T140" i="6"/>
  <c r="S143" i="6"/>
  <c r="R146" i="6"/>
  <c r="T148" i="6"/>
  <c r="S151" i="6"/>
  <c r="R154" i="6"/>
  <c r="T156" i="6"/>
  <c r="S159" i="6"/>
  <c r="R162" i="6"/>
  <c r="T164" i="6"/>
  <c r="S167" i="6"/>
  <c r="R170" i="6"/>
  <c r="T172" i="6"/>
  <c r="S175" i="6"/>
  <c r="R178" i="6"/>
  <c r="T180" i="6"/>
  <c r="S183" i="6"/>
  <c r="R186" i="6"/>
  <c r="T188" i="6"/>
  <c r="T135" i="6"/>
  <c r="S138" i="6"/>
  <c r="R141" i="6"/>
  <c r="T143" i="6"/>
  <c r="S146" i="6"/>
  <c r="R149" i="6"/>
  <c r="T151" i="6"/>
  <c r="S154" i="6"/>
  <c r="R157" i="6"/>
  <c r="T159" i="6"/>
  <c r="S162" i="6"/>
  <c r="R165" i="6"/>
  <c r="S170" i="6"/>
  <c r="R173" i="6"/>
  <c r="T175" i="6"/>
  <c r="S178" i="6"/>
  <c r="R181" i="6"/>
  <c r="S186" i="6"/>
  <c r="R189" i="6"/>
  <c r="T177" i="6"/>
  <c r="R133" i="6"/>
  <c r="T167" i="6"/>
  <c r="T183" i="6"/>
  <c r="T185" i="6"/>
  <c r="S133" i="6"/>
  <c r="R136" i="6"/>
  <c r="T138" i="6"/>
  <c r="S141" i="6"/>
  <c r="R144" i="6"/>
  <c r="T146" i="6"/>
  <c r="S149" i="6"/>
  <c r="R152" i="6"/>
  <c r="T154" i="6"/>
  <c r="S157" i="6"/>
  <c r="R160" i="6"/>
  <c r="T162" i="6"/>
  <c r="S165" i="6"/>
  <c r="R168" i="6"/>
  <c r="T170" i="6"/>
  <c r="S173" i="6"/>
  <c r="R176" i="6"/>
  <c r="T178" i="6"/>
  <c r="S181" i="6"/>
  <c r="R184" i="6"/>
  <c r="T186" i="6"/>
  <c r="S189" i="6"/>
  <c r="T133" i="6"/>
  <c r="S136" i="6"/>
  <c r="R139" i="6"/>
  <c r="T141" i="6"/>
  <c r="S144" i="6"/>
  <c r="R147" i="6"/>
  <c r="T149" i="6"/>
  <c r="S152" i="6"/>
  <c r="R155" i="6"/>
  <c r="T157" i="6"/>
  <c r="S160" i="6"/>
  <c r="R163" i="6"/>
  <c r="T165" i="6"/>
  <c r="S168" i="6"/>
  <c r="R171" i="6"/>
  <c r="T173" i="6"/>
  <c r="S176" i="6"/>
  <c r="R179" i="6"/>
  <c r="T181" i="6"/>
  <c r="S184" i="6"/>
  <c r="R187" i="6"/>
  <c r="T189" i="6"/>
  <c r="R134" i="6"/>
  <c r="T136" i="6"/>
  <c r="S139" i="6"/>
  <c r="R142" i="6"/>
  <c r="T144" i="6"/>
  <c r="S147" i="6"/>
  <c r="R150" i="6"/>
  <c r="T152" i="6"/>
  <c r="S155" i="6"/>
  <c r="R158" i="6"/>
  <c r="T160" i="6"/>
  <c r="S163" i="6"/>
  <c r="R166" i="6"/>
  <c r="T168" i="6"/>
  <c r="S171" i="6"/>
  <c r="R174" i="6"/>
  <c r="T176" i="6"/>
  <c r="S179" i="6"/>
  <c r="R182" i="6"/>
  <c r="T184" i="6"/>
  <c r="S187" i="6"/>
  <c r="T132" i="6"/>
  <c r="T142" i="6"/>
  <c r="R148" i="6"/>
  <c r="S153" i="6"/>
  <c r="T158" i="6"/>
  <c r="R164" i="6"/>
  <c r="S169" i="6"/>
  <c r="T174" i="6"/>
  <c r="R180" i="6"/>
  <c r="S185" i="6"/>
  <c r="R132" i="6"/>
  <c r="R135" i="6"/>
  <c r="S140" i="6"/>
  <c r="T145" i="6"/>
  <c r="R151" i="6"/>
  <c r="R159" i="6"/>
  <c r="S164" i="6"/>
  <c r="T169" i="6"/>
  <c r="S172" i="6"/>
  <c r="S180" i="6"/>
  <c r="S188" i="6"/>
  <c r="S134" i="6"/>
  <c r="R137" i="6"/>
  <c r="T139" i="6"/>
  <c r="S142" i="6"/>
  <c r="R145" i="6"/>
  <c r="T147" i="6"/>
  <c r="S150" i="6"/>
  <c r="R153" i="6"/>
  <c r="T155" i="6"/>
  <c r="S158" i="6"/>
  <c r="R161" i="6"/>
  <c r="T163" i="6"/>
  <c r="S166" i="6"/>
  <c r="R169" i="6"/>
  <c r="T171" i="6"/>
  <c r="S174" i="6"/>
  <c r="R177" i="6"/>
  <c r="T179" i="6"/>
  <c r="S182" i="6"/>
  <c r="R185" i="6"/>
  <c r="T187" i="6"/>
  <c r="S132" i="6"/>
  <c r="T134" i="6"/>
  <c r="S137" i="6"/>
  <c r="R140" i="6"/>
  <c r="S145" i="6"/>
  <c r="T150" i="6"/>
  <c r="R156" i="6"/>
  <c r="S161" i="6"/>
  <c r="T166" i="6"/>
  <c r="R172" i="6"/>
  <c r="S177" i="6"/>
  <c r="T182" i="6"/>
  <c r="R188" i="6"/>
  <c r="T137" i="6"/>
  <c r="R143" i="6"/>
  <c r="S148" i="6"/>
  <c r="T153" i="6"/>
  <c r="S156" i="6"/>
  <c r="T161" i="6"/>
  <c r="R167" i="6"/>
  <c r="R175" i="6"/>
  <c r="R183" i="6"/>
  <c r="R70" i="6"/>
  <c r="T80" i="6"/>
  <c r="T88" i="6"/>
  <c r="S99" i="6"/>
  <c r="R118" i="6"/>
  <c r="S70" i="6"/>
  <c r="R73" i="6"/>
  <c r="T75" i="6"/>
  <c r="S78" i="6"/>
  <c r="R81" i="6"/>
  <c r="T83" i="6"/>
  <c r="S86" i="6"/>
  <c r="R89" i="6"/>
  <c r="T91" i="6"/>
  <c r="S94" i="6"/>
  <c r="R97" i="6"/>
  <c r="T99" i="6"/>
  <c r="S102" i="6"/>
  <c r="R105" i="6"/>
  <c r="T107" i="6"/>
  <c r="S110" i="6"/>
  <c r="R113" i="6"/>
  <c r="T115" i="6"/>
  <c r="S118" i="6"/>
  <c r="R121" i="6"/>
  <c r="T123" i="6"/>
  <c r="S126" i="6"/>
  <c r="T70" i="6"/>
  <c r="S73" i="6"/>
  <c r="R76" i="6"/>
  <c r="T78" i="6"/>
  <c r="S81" i="6"/>
  <c r="R84" i="6"/>
  <c r="T86" i="6"/>
  <c r="S89" i="6"/>
  <c r="R92" i="6"/>
  <c r="T94" i="6"/>
  <c r="S97" i="6"/>
  <c r="R100" i="6"/>
  <c r="T102" i="6"/>
  <c r="S105" i="6"/>
  <c r="R108" i="6"/>
  <c r="T110" i="6"/>
  <c r="S113" i="6"/>
  <c r="R116" i="6"/>
  <c r="T118" i="6"/>
  <c r="S121" i="6"/>
  <c r="R124" i="6"/>
  <c r="T126" i="6"/>
  <c r="R74" i="6"/>
  <c r="T84" i="6"/>
  <c r="R90" i="6"/>
  <c r="S95" i="6"/>
  <c r="T100" i="6"/>
  <c r="T108" i="6"/>
  <c r="R114" i="6"/>
  <c r="S119" i="6"/>
  <c r="T124" i="6"/>
  <c r="R75" i="6"/>
  <c r="R83" i="6"/>
  <c r="T93" i="6"/>
  <c r="S104" i="6"/>
  <c r="S112" i="6"/>
  <c r="T125" i="6"/>
  <c r="S75" i="6"/>
  <c r="R86" i="6"/>
  <c r="R94" i="6"/>
  <c r="T104" i="6"/>
  <c r="R110" i="6"/>
  <c r="T120" i="6"/>
  <c r="R71" i="6"/>
  <c r="T73" i="6"/>
  <c r="S76" i="6"/>
  <c r="R79" i="6"/>
  <c r="T81" i="6"/>
  <c r="S84" i="6"/>
  <c r="R87" i="6"/>
  <c r="T89" i="6"/>
  <c r="S92" i="6"/>
  <c r="R95" i="6"/>
  <c r="T97" i="6"/>
  <c r="S100" i="6"/>
  <c r="R103" i="6"/>
  <c r="T105" i="6"/>
  <c r="S108" i="6"/>
  <c r="R111" i="6"/>
  <c r="T113" i="6"/>
  <c r="S116" i="6"/>
  <c r="R119" i="6"/>
  <c r="T121" i="6"/>
  <c r="S124" i="6"/>
  <c r="T69" i="6"/>
  <c r="S71" i="6"/>
  <c r="T76" i="6"/>
  <c r="S79" i="6"/>
  <c r="R82" i="6"/>
  <c r="S87" i="6"/>
  <c r="T92" i="6"/>
  <c r="R98" i="6"/>
  <c r="S103" i="6"/>
  <c r="R106" i="6"/>
  <c r="S111" i="6"/>
  <c r="T116" i="6"/>
  <c r="R122" i="6"/>
  <c r="S69" i="6"/>
  <c r="T77" i="6"/>
  <c r="S88" i="6"/>
  <c r="S96" i="6"/>
  <c r="R107" i="6"/>
  <c r="R115" i="6"/>
  <c r="R123" i="6"/>
  <c r="T72" i="6"/>
  <c r="S83" i="6"/>
  <c r="S91" i="6"/>
  <c r="T96" i="6"/>
  <c r="S107" i="6"/>
  <c r="T112" i="6"/>
  <c r="S123" i="6"/>
  <c r="R78" i="6"/>
  <c r="R102" i="6"/>
  <c r="S115" i="6"/>
  <c r="R126" i="6"/>
  <c r="T71" i="6"/>
  <c r="S74" i="6"/>
  <c r="R77" i="6"/>
  <c r="T79" i="6"/>
  <c r="S82" i="6"/>
  <c r="R85" i="6"/>
  <c r="T87" i="6"/>
  <c r="S90" i="6"/>
  <c r="R93" i="6"/>
  <c r="T95" i="6"/>
  <c r="S98" i="6"/>
  <c r="R101" i="6"/>
  <c r="T103" i="6"/>
  <c r="S106" i="6"/>
  <c r="R109" i="6"/>
  <c r="T111" i="6"/>
  <c r="S114" i="6"/>
  <c r="R117" i="6"/>
  <c r="T119" i="6"/>
  <c r="S122" i="6"/>
  <c r="R125" i="6"/>
  <c r="R69" i="6"/>
  <c r="R72" i="6"/>
  <c r="T74" i="6"/>
  <c r="S77" i="6"/>
  <c r="R80" i="6"/>
  <c r="T82" i="6"/>
  <c r="S85" i="6"/>
  <c r="R88" i="6"/>
  <c r="T90" i="6"/>
  <c r="S93" i="6"/>
  <c r="R96" i="6"/>
  <c r="T98" i="6"/>
  <c r="S101" i="6"/>
  <c r="R104" i="6"/>
  <c r="T106" i="6"/>
  <c r="S109" i="6"/>
  <c r="R112" i="6"/>
  <c r="T114" i="6"/>
  <c r="S117" i="6"/>
  <c r="R120" i="6"/>
  <c r="T122" i="6"/>
  <c r="S125" i="6"/>
  <c r="S72" i="6"/>
  <c r="S80" i="6"/>
  <c r="T85" i="6"/>
  <c r="R91" i="6"/>
  <c r="R99" i="6"/>
  <c r="T101" i="6"/>
  <c r="T109" i="6"/>
  <c r="T117" i="6"/>
  <c r="S120" i="6"/>
  <c r="E5" i="10"/>
  <c r="I8" i="6"/>
  <c r="M19" i="8"/>
  <c r="M33" i="8"/>
  <c r="L33" i="8"/>
  <c r="K36" i="8"/>
  <c r="I33" i="8"/>
  <c r="L19" i="8"/>
  <c r="N19" i="8"/>
  <c r="K22" i="8"/>
  <c r="J5" i="8"/>
  <c r="X134" i="6" a="1"/>
  <c r="X134" i="6"/>
  <c r="X142" i="6" a="1"/>
  <c r="X142" i="6"/>
  <c r="X150" i="6" a="1"/>
  <c r="X150" i="6"/>
  <c r="X158" i="6" a="1"/>
  <c r="X158" i="6"/>
  <c r="X166" i="6" a="1"/>
  <c r="X166" i="6"/>
  <c r="X174" i="6" a="1"/>
  <c r="X174" i="6"/>
  <c r="X182" i="6" a="1"/>
  <c r="X182" i="6"/>
  <c r="X132" i="6" a="1"/>
  <c r="X132" i="6"/>
  <c r="X135" i="6" a="1"/>
  <c r="X135" i="6"/>
  <c r="X143" i="6" a="1"/>
  <c r="X143" i="6"/>
  <c r="X151" i="6" a="1"/>
  <c r="X151" i="6"/>
  <c r="X159" i="6" a="1"/>
  <c r="X159" i="6"/>
  <c r="X167" i="6" a="1"/>
  <c r="X167" i="6"/>
  <c r="X175" i="6" a="1"/>
  <c r="X175" i="6"/>
  <c r="X183" i="6" a="1"/>
  <c r="X183" i="6"/>
  <c r="X136" i="6" a="1"/>
  <c r="X136" i="6"/>
  <c r="X144" i="6" a="1"/>
  <c r="X144" i="6"/>
  <c r="X152" i="6" a="1"/>
  <c r="X152" i="6"/>
  <c r="X160" i="6" a="1"/>
  <c r="X160" i="6"/>
  <c r="X168" i="6" a="1"/>
  <c r="X168" i="6"/>
  <c r="X176" i="6" a="1"/>
  <c r="X176" i="6"/>
  <c r="X184" i="6" a="1"/>
  <c r="X184" i="6"/>
  <c r="X137" i="6" a="1"/>
  <c r="X137" i="6"/>
  <c r="X145" i="6" a="1"/>
  <c r="X145" i="6"/>
  <c r="X153" i="6" a="1"/>
  <c r="X153" i="6"/>
  <c r="X161" i="6" a="1"/>
  <c r="X161" i="6"/>
  <c r="X169" i="6" a="1"/>
  <c r="X169" i="6"/>
  <c r="X177" i="6" a="1"/>
  <c r="X177" i="6"/>
  <c r="X185" i="6" a="1"/>
  <c r="X185" i="6"/>
  <c r="X138" i="6" a="1"/>
  <c r="X138" i="6"/>
  <c r="X146" i="6" a="1"/>
  <c r="X146" i="6"/>
  <c r="X154" i="6" a="1"/>
  <c r="X154" i="6"/>
  <c r="X162" i="6" a="1"/>
  <c r="X162" i="6"/>
  <c r="X170" i="6" a="1"/>
  <c r="X170" i="6"/>
  <c r="X178" i="6" a="1"/>
  <c r="X178" i="6"/>
  <c r="X186" i="6" a="1"/>
  <c r="X186" i="6"/>
  <c r="X148" i="6" a="1"/>
  <c r="X148" i="6"/>
  <c r="X164" i="6" a="1"/>
  <c r="X164" i="6"/>
  <c r="X172" i="6" a="1"/>
  <c r="X172" i="6"/>
  <c r="X188" i="6" a="1"/>
  <c r="X188" i="6"/>
  <c r="X141" i="6" a="1"/>
  <c r="X141" i="6"/>
  <c r="X149" i="6" a="1"/>
  <c r="X149" i="6"/>
  <c r="X165" i="6" a="1"/>
  <c r="X165" i="6"/>
  <c r="X181" i="6" a="1"/>
  <c r="X181" i="6"/>
  <c r="X139" i="6" a="1"/>
  <c r="X139" i="6"/>
  <c r="X147" i="6" a="1"/>
  <c r="X147" i="6"/>
  <c r="X155" i="6" a="1"/>
  <c r="X155" i="6"/>
  <c r="X163" i="6" a="1"/>
  <c r="X163" i="6"/>
  <c r="X171" i="6" a="1"/>
  <c r="X171" i="6"/>
  <c r="X179" i="6" a="1"/>
  <c r="X179" i="6"/>
  <c r="X187" i="6" a="1"/>
  <c r="X187" i="6"/>
  <c r="X140" i="6" a="1"/>
  <c r="X140" i="6"/>
  <c r="X156" i="6" a="1"/>
  <c r="X156" i="6"/>
  <c r="X180" i="6" a="1"/>
  <c r="X180" i="6"/>
  <c r="X133" i="6" a="1"/>
  <c r="X133" i="6"/>
  <c r="X157" i="6" a="1"/>
  <c r="X157" i="6"/>
  <c r="X173" i="6" a="1"/>
  <c r="X173" i="6"/>
  <c r="X189" i="6" a="1"/>
  <c r="X189" i="6"/>
  <c r="X70" i="6" a="1"/>
  <c r="X70" i="6"/>
  <c r="X78" i="6" a="1"/>
  <c r="X78" i="6"/>
  <c r="X85" i="6" a="1"/>
  <c r="X85" i="6"/>
  <c r="X106" i="6" a="1"/>
  <c r="X106" i="6"/>
  <c r="X122" i="6" a="1"/>
  <c r="X122" i="6"/>
  <c r="X71" i="6" a="1"/>
  <c r="X71" i="6"/>
  <c r="X79" i="6" a="1"/>
  <c r="X79" i="6"/>
  <c r="X86" i="6" a="1"/>
  <c r="X86" i="6"/>
  <c r="X100" i="6" a="1"/>
  <c r="X100" i="6"/>
  <c r="X72" i="6" a="1"/>
  <c r="X72" i="6"/>
  <c r="X80" i="6" a="1"/>
  <c r="X80" i="6"/>
  <c r="X87" i="6" a="1"/>
  <c r="X87" i="6"/>
  <c r="X94" i="6" a="1"/>
  <c r="X94" i="6"/>
  <c r="X101" i="6" a="1"/>
  <c r="X101" i="6"/>
  <c r="X108" i="6" a="1"/>
  <c r="X108" i="6"/>
  <c r="X115" i="6" a="1"/>
  <c r="X115" i="6"/>
  <c r="X123" i="6" a="1"/>
  <c r="X123" i="6"/>
  <c r="X73" i="6" a="1"/>
  <c r="X73" i="6"/>
  <c r="X81" i="6" a="1"/>
  <c r="X81" i="6"/>
  <c r="X88" i="6" a="1"/>
  <c r="X88" i="6"/>
  <c r="X95" i="6" a="1"/>
  <c r="X95" i="6"/>
  <c r="X109" i="6" a="1"/>
  <c r="X109" i="6"/>
  <c r="X116" i="6" a="1"/>
  <c r="X116" i="6"/>
  <c r="X89" i="6" a="1"/>
  <c r="X89" i="6"/>
  <c r="X96" i="6" a="1"/>
  <c r="X96" i="6"/>
  <c r="X102" i="6" a="1"/>
  <c r="X102" i="6"/>
  <c r="X110" i="6" a="1"/>
  <c r="X110" i="6"/>
  <c r="X117" i="6" a="1"/>
  <c r="X117" i="6"/>
  <c r="X99" i="6" a="1"/>
  <c r="X99" i="6"/>
  <c r="X114" i="6" a="1"/>
  <c r="X114" i="6"/>
  <c r="X124" i="6" a="1"/>
  <c r="X124" i="6"/>
  <c r="X93" i="6" a="1"/>
  <c r="X93" i="6"/>
  <c r="X121" i="6" a="1"/>
  <c r="X121" i="6"/>
  <c r="X74" i="6" a="1"/>
  <c r="X74" i="6"/>
  <c r="X125" i="6" a="1"/>
  <c r="X125" i="6"/>
  <c r="X107" i="6" a="1"/>
  <c r="X107" i="6"/>
  <c r="X75" i="6" a="1"/>
  <c r="X75" i="6"/>
  <c r="X82" i="6" a="1"/>
  <c r="X82" i="6"/>
  <c r="X90" i="6" a="1"/>
  <c r="X90" i="6"/>
  <c r="X97" i="6" a="1"/>
  <c r="X97" i="6"/>
  <c r="X103" i="6" a="1"/>
  <c r="X103" i="6"/>
  <c r="X111" i="6" a="1"/>
  <c r="X111" i="6"/>
  <c r="X118" i="6" a="1"/>
  <c r="X118" i="6"/>
  <c r="X126" i="6" a="1"/>
  <c r="X126" i="6"/>
  <c r="X76" i="6" a="1"/>
  <c r="X76" i="6"/>
  <c r="X83" i="6" a="1"/>
  <c r="X83" i="6"/>
  <c r="X91" i="6" a="1"/>
  <c r="X91" i="6"/>
  <c r="X104" i="6" a="1"/>
  <c r="X104" i="6"/>
  <c r="X112" i="6" a="1"/>
  <c r="X112" i="6"/>
  <c r="X119" i="6" a="1"/>
  <c r="X119" i="6"/>
  <c r="X69" i="6" a="1"/>
  <c r="X69" i="6"/>
  <c r="X77" i="6" a="1"/>
  <c r="X77" i="6"/>
  <c r="X84" i="6" a="1"/>
  <c r="X84" i="6"/>
  <c r="X92" i="6" a="1"/>
  <c r="X92" i="6"/>
  <c r="X98" i="6" a="1"/>
  <c r="X98" i="6"/>
  <c r="X105" i="6" a="1"/>
  <c r="X105" i="6"/>
  <c r="X113" i="6" a="1"/>
  <c r="X113" i="6"/>
  <c r="X120" i="6" a="1"/>
  <c r="X120" i="6"/>
  <c r="B5" i="5"/>
  <c r="R33" i="6"/>
  <c r="S14" i="6"/>
  <c r="S56" i="6"/>
  <c r="R57" i="6"/>
  <c r="T56" i="6"/>
  <c r="S35" i="6"/>
  <c r="S24" i="6"/>
  <c r="R10" i="6"/>
  <c r="T34" i="6"/>
  <c r="R46" i="6"/>
  <c r="T59" i="6"/>
  <c r="R31" i="6"/>
  <c r="T55" i="6"/>
  <c r="T26" i="6"/>
  <c r="R36" i="6"/>
  <c r="S62" i="6"/>
  <c r="T22" i="6"/>
  <c r="R27" i="6"/>
  <c r="T18" i="6"/>
  <c r="R51" i="6"/>
  <c r="R14" i="6"/>
  <c r="S31" i="6"/>
  <c r="R37" i="6"/>
  <c r="S63" i="6"/>
  <c r="T23" i="6"/>
  <c r="R18" i="6"/>
  <c r="S46" i="6"/>
  <c r="R61" i="6"/>
  <c r="T44" i="6"/>
  <c r="R50" i="6"/>
  <c r="T7" i="6"/>
  <c r="S28" i="6"/>
  <c r="R63" i="6"/>
  <c r="T21" i="6"/>
  <c r="S52" i="6"/>
  <c r="R34" i="6"/>
  <c r="T38" i="6"/>
  <c r="S49" i="6"/>
  <c r="S8" i="6"/>
  <c r="T41" i="6"/>
  <c r="R55" i="6"/>
  <c r="T61" i="6"/>
  <c r="R12" i="6"/>
  <c r="S60" i="6"/>
  <c r="S6" i="6"/>
  <c r="T58" i="6"/>
  <c r="R6" i="6"/>
  <c r="S19" i="6"/>
  <c r="S61" i="6"/>
  <c r="R35" i="6"/>
  <c r="T37" i="6"/>
  <c r="S53" i="6"/>
  <c r="R42" i="6"/>
  <c r="T39" i="6"/>
  <c r="T9" i="6"/>
  <c r="T20" i="6"/>
  <c r="S41" i="6"/>
  <c r="T24" i="6"/>
  <c r="S37" i="6"/>
  <c r="T10" i="6"/>
  <c r="R58" i="6"/>
  <c r="S21" i="6"/>
  <c r="R39" i="6"/>
  <c r="S9" i="6"/>
  <c r="R13" i="6"/>
  <c r="S13" i="6"/>
  <c r="S36" i="6"/>
  <c r="T31" i="6"/>
  <c r="S51" i="6"/>
  <c r="S48" i="6"/>
  <c r="S54" i="6"/>
  <c r="R23" i="6"/>
  <c r="R32" i="6"/>
  <c r="S57" i="6"/>
  <c r="T36" i="6"/>
  <c r="S42" i="6"/>
  <c r="T11" i="6"/>
  <c r="R56" i="6"/>
  <c r="T28" i="6"/>
  <c r="R22" i="6"/>
  <c r="T63" i="6"/>
  <c r="S26" i="6"/>
  <c r="T8" i="6"/>
  <c r="R30" i="6"/>
  <c r="S22" i="6"/>
  <c r="T47" i="6"/>
  <c r="S58" i="6"/>
  <c r="R40" i="6"/>
  <c r="S32" i="6"/>
  <c r="T35" i="6"/>
  <c r="S33" i="6"/>
  <c r="R59" i="6"/>
  <c r="R7" i="6"/>
  <c r="T49" i="6"/>
  <c r="T17" i="6"/>
  <c r="S59" i="6"/>
  <c r="R9" i="6"/>
  <c r="S12" i="6"/>
  <c r="S23" i="6"/>
  <c r="T32" i="6"/>
  <c r="R24" i="6"/>
  <c r="T43" i="6"/>
  <c r="S10" i="6"/>
  <c r="R16" i="6"/>
  <c r="R45" i="6"/>
  <c r="S20" i="6"/>
  <c r="S44" i="6"/>
  <c r="T29" i="6"/>
  <c r="T53" i="6"/>
  <c r="T40" i="6"/>
  <c r="R53" i="6"/>
  <c r="R28" i="6"/>
  <c r="T46" i="6"/>
  <c r="S11" i="6"/>
  <c r="T16" i="6"/>
  <c r="R54" i="6"/>
  <c r="R43" i="6"/>
  <c r="S39" i="6"/>
  <c r="R19" i="6"/>
  <c r="S25" i="6"/>
  <c r="T45" i="6"/>
  <c r="S45" i="6"/>
  <c r="S17" i="6"/>
  <c r="T14" i="6"/>
  <c r="R47" i="6"/>
  <c r="S18" i="6"/>
  <c r="R17" i="6"/>
  <c r="R62" i="6"/>
  <c r="S27" i="6"/>
  <c r="T42" i="6"/>
  <c r="S34" i="6"/>
  <c r="R41" i="6"/>
  <c r="T51" i="6"/>
  <c r="T27" i="6"/>
  <c r="S29" i="6"/>
  <c r="R25" i="6"/>
  <c r="R11" i="6"/>
  <c r="S43" i="6"/>
  <c r="T12" i="6"/>
  <c r="R21" i="6"/>
  <c r="T62" i="6"/>
  <c r="R49" i="6"/>
  <c r="R60" i="6"/>
  <c r="R29" i="6"/>
  <c r="T33" i="6"/>
  <c r="S38" i="6"/>
  <c r="R38" i="6"/>
  <c r="S30" i="6"/>
  <c r="R52" i="6"/>
  <c r="T57" i="6"/>
  <c r="T60" i="6"/>
  <c r="S40" i="6"/>
  <c r="S50" i="6"/>
  <c r="T54" i="6"/>
  <c r="S7" i="6"/>
  <c r="S16" i="6"/>
  <c r="R26" i="6"/>
  <c r="R44" i="6"/>
  <c r="T15" i="6"/>
  <c r="T19" i="6"/>
  <c r="R48" i="6"/>
  <c r="T48" i="6"/>
  <c r="R15" i="6"/>
  <c r="T25" i="6"/>
  <c r="S47" i="6"/>
  <c r="T50" i="6"/>
  <c r="R8" i="6"/>
  <c r="R20" i="6"/>
  <c r="T6" i="6"/>
  <c r="S55" i="6"/>
  <c r="S15" i="6"/>
  <c r="T52" i="6"/>
  <c r="T13" i="6"/>
  <c r="I5" i="8"/>
  <c r="M5" i="8"/>
  <c r="N5" i="8"/>
  <c r="T30" i="6"/>
  <c r="X8" i="6" a="1"/>
  <c r="X8" i="6"/>
  <c r="X16" i="6" a="1"/>
  <c r="X16" i="6"/>
  <c r="X22" i="6" a="1"/>
  <c r="X22" i="6"/>
  <c r="X28" i="6" a="1"/>
  <c r="X28" i="6"/>
  <c r="X36" i="6" a="1"/>
  <c r="X36" i="6"/>
  <c r="X43" i="6" a="1"/>
  <c r="X43" i="6"/>
  <c r="X51" i="6" a="1"/>
  <c r="X51" i="6"/>
  <c r="X59" i="6" a="1"/>
  <c r="X59" i="6"/>
  <c r="X11" i="6" a="1"/>
  <c r="X11" i="6"/>
  <c r="X39" i="6" a="1"/>
  <c r="X39" i="6"/>
  <c r="X54" i="6" a="1"/>
  <c r="X54" i="6"/>
  <c r="X19" i="6" a="1"/>
  <c r="X19" i="6"/>
  <c r="X47" i="6" a="1"/>
  <c r="X47" i="6"/>
  <c r="X7" i="6" a="1"/>
  <c r="X7" i="6"/>
  <c r="X35" i="6" a="1"/>
  <c r="X35" i="6"/>
  <c r="X9" i="6" a="1"/>
  <c r="X9" i="6"/>
  <c r="X29" i="6" a="1"/>
  <c r="X29" i="6"/>
  <c r="X37" i="6" a="1"/>
  <c r="X37" i="6"/>
  <c r="X44" i="6" a="1"/>
  <c r="X44" i="6"/>
  <c r="X52" i="6" a="1"/>
  <c r="X52" i="6"/>
  <c r="X60" i="6" a="1"/>
  <c r="X60" i="6"/>
  <c r="X18" i="6" a="1"/>
  <c r="X18" i="6"/>
  <c r="X31" i="6" a="1"/>
  <c r="X31" i="6"/>
  <c r="X62" i="6" a="1"/>
  <c r="X62" i="6"/>
  <c r="X32" i="6" a="1"/>
  <c r="X32" i="6"/>
  <c r="X55" i="6" a="1"/>
  <c r="X55" i="6"/>
  <c r="X15" i="6" a="1"/>
  <c r="X15" i="6"/>
  <c r="X50" i="6" a="1"/>
  <c r="X50" i="6"/>
  <c r="X10" i="6" a="1"/>
  <c r="X10" i="6"/>
  <c r="X17" i="6" a="1"/>
  <c r="X17" i="6"/>
  <c r="X23" i="6" a="1"/>
  <c r="X23" i="6"/>
  <c r="X30" i="6" a="1"/>
  <c r="X30" i="6"/>
  <c r="X38" i="6" a="1"/>
  <c r="X38" i="6"/>
  <c r="X45" i="6" a="1"/>
  <c r="X45" i="6"/>
  <c r="X53" i="6" a="1"/>
  <c r="X53" i="6"/>
  <c r="X61" i="6" a="1"/>
  <c r="X61" i="6"/>
  <c r="X24" i="6" a="1"/>
  <c r="X24" i="6"/>
  <c r="X46" i="6" a="1"/>
  <c r="X46" i="6"/>
  <c r="X12" i="6" a="1"/>
  <c r="X12" i="6"/>
  <c r="X40" i="6" a="1"/>
  <c r="X40" i="6"/>
  <c r="X63" i="6" a="1"/>
  <c r="X63" i="6"/>
  <c r="X21" i="6" a="1"/>
  <c r="X21" i="6"/>
  <c r="X58" i="6" a="1"/>
  <c r="X58" i="6"/>
  <c r="X13" i="6" a="1"/>
  <c r="X13" i="6"/>
  <c r="X20" i="6" a="1"/>
  <c r="X20" i="6"/>
  <c r="X25" i="6" a="1"/>
  <c r="X25" i="6"/>
  <c r="X33" i="6" a="1"/>
  <c r="X33" i="6"/>
  <c r="X41" i="6" a="1"/>
  <c r="X41" i="6"/>
  <c r="X48" i="6" a="1"/>
  <c r="X48" i="6"/>
  <c r="X56" i="6" a="1"/>
  <c r="X56" i="6"/>
  <c r="X6" i="6" a="1"/>
  <c r="X6" i="6"/>
  <c r="X14" i="6" a="1"/>
  <c r="X14" i="6"/>
  <c r="X26" i="6" a="1"/>
  <c r="X26" i="6"/>
  <c r="X34" i="6" a="1"/>
  <c r="X34" i="6"/>
  <c r="X42" i="6" a="1"/>
  <c r="X42" i="6"/>
  <c r="X49" i="6" a="1"/>
  <c r="X49" i="6"/>
  <c r="X57" i="6" a="1"/>
  <c r="X57" i="6"/>
  <c r="X27" i="6" a="1"/>
  <c r="X27" i="6"/>
  <c r="J14" i="8"/>
  <c r="D13" i="10"/>
  <c r="J9" i="5"/>
  <c r="J13" i="8"/>
  <c r="D12" i="10"/>
  <c r="J8" i="5"/>
  <c r="A213" i="5"/>
  <c r="A215" i="5"/>
</calcChain>
</file>

<file path=xl/comments1.xml><?xml version="1.0" encoding="utf-8"?>
<comments xmlns="http://schemas.openxmlformats.org/spreadsheetml/2006/main">
  <authors>
    <author>Alt Michel ASTRA</author>
    <author>Feldmann Stefan LW</author>
    <author>Alt Michel</author>
  </authors>
  <commentList>
    <comment ref="B1" authorId="0" shapeId="0">
      <text>
        <r>
          <rPr>
            <sz val="10"/>
            <color indexed="81"/>
            <rFont val="Arial"/>
            <family val="2"/>
          </rPr>
          <t>- Zur Sprachwahl bitte anklicken
° Cliquez pour afficher la langue désirée
* Clicare qui per visualizzare la lingua desiderata</t>
        </r>
      </text>
    </comment>
    <comment ref="B6" authorId="1" shapeId="0">
      <text>
        <r>
          <rPr>
            <b/>
            <i/>
            <sz val="10"/>
            <color indexed="81"/>
            <rFont val="Arial"/>
            <family val="2"/>
          </rPr>
          <t>-</t>
        </r>
        <r>
          <rPr>
            <i/>
            <sz val="10"/>
            <color indexed="81"/>
            <rFont val="Arial"/>
            <family val="2"/>
          </rPr>
          <t xml:space="preserve"> gemäss Leistungsvereinbarung
</t>
        </r>
        <r>
          <rPr>
            <b/>
            <i/>
            <sz val="10"/>
            <color indexed="81"/>
            <rFont val="Arial"/>
            <family val="2"/>
          </rPr>
          <t xml:space="preserve">° </t>
        </r>
        <r>
          <rPr>
            <i/>
            <sz val="10"/>
            <color indexed="81"/>
            <rFont val="Arial"/>
            <family val="2"/>
          </rPr>
          <t>selon accord sur les prestations
* come definito nell’accordo sulle prestazioni</t>
        </r>
      </text>
    </comment>
    <comment ref="A7" authorId="2" shapeId="0">
      <text>
        <r>
          <rPr>
            <b/>
            <i/>
            <sz val="10"/>
            <color indexed="81"/>
            <rFont val="Arial"/>
            <family val="2"/>
          </rPr>
          <t xml:space="preserve">- </t>
        </r>
        <r>
          <rPr>
            <i/>
            <sz val="10"/>
            <color indexed="81"/>
            <rFont val="Arial"/>
            <family val="2"/>
          </rPr>
          <t>ARE-Code gemäss Leistungsvereinbarung
° ARE-Code selon accord sur les prestations
* Codice ARE come definito nell’accordo sulle prestazioni</t>
        </r>
      </text>
    </comment>
    <comment ref="A8" authorId="2" shapeId="0">
      <text>
        <r>
          <rPr>
            <i/>
            <sz val="10"/>
            <color indexed="81"/>
            <rFont val="Arial"/>
            <family val="2"/>
          </rPr>
          <t>- Namen der Massnahme gemäss Leistungsvereinbarung
° Nom de la mesure selon accord sur les prestations
* Nome della misura come definito nell’ accordo sulle prestazioni</t>
        </r>
      </text>
    </comment>
    <comment ref="E8" authorId="0" shapeId="0">
      <text>
        <r>
          <rPr>
            <b/>
            <i/>
            <sz val="10"/>
            <color indexed="81"/>
            <rFont val="Arial"/>
            <family val="2"/>
          </rPr>
          <t xml:space="preserve">- </t>
        </r>
        <r>
          <rPr>
            <i/>
            <sz val="10"/>
            <color indexed="81"/>
            <rFont val="Arial"/>
            <family val="2"/>
          </rPr>
          <t xml:space="preserve">Datum des KV in der Periode:
  Januar - Juni = Index Oktober Vorperiode
  Juli - Dezember = Index April Vorperiode
</t>
        </r>
        <r>
          <rPr>
            <b/>
            <i/>
            <sz val="10"/>
            <color indexed="81"/>
            <rFont val="Arial"/>
            <family val="2"/>
          </rPr>
          <t xml:space="preserve">° </t>
        </r>
        <r>
          <rPr>
            <i/>
            <sz val="10"/>
            <color indexed="81"/>
            <rFont val="Arial"/>
            <family val="2"/>
          </rPr>
          <t>Date du devis dans la période :
   janvier - juin = indice octobre période précédente
   juillet-décembre = indice avril période précédente
* Data del preventivo compresa nel periodo
  gennaio – giugno = indice ottobre dell’anno precedente
  luglio – dicembre = indice aprile dell’anno corrente</t>
        </r>
        <r>
          <rPr>
            <b/>
            <i/>
            <sz val="10"/>
            <color indexed="81"/>
            <rFont val="Arial"/>
            <family val="2"/>
          </rPr>
          <t xml:space="preserve">
</t>
        </r>
      </text>
    </comment>
    <comment ref="A9" authorId="2" shapeId="0">
      <text>
        <r>
          <rPr>
            <b/>
            <i/>
            <sz val="10"/>
            <color indexed="81"/>
            <rFont val="Arial"/>
            <family val="2"/>
          </rPr>
          <t xml:space="preserve">- </t>
        </r>
        <r>
          <rPr>
            <i/>
            <sz val="10"/>
            <color indexed="81"/>
            <rFont val="Arial"/>
            <family val="2"/>
          </rPr>
          <t>Namen der Teilmassnahme gemäss beigelegten Anhang  F
° Nom de la partie de mesure selon annexe F ci-jointe
* Nome della parte di misura come definito nell’allegato F</t>
        </r>
      </text>
    </comment>
    <comment ref="B15" authorId="1" shapeId="0">
      <text>
        <r>
          <rPr>
            <b/>
            <i/>
            <sz val="10"/>
            <color indexed="81"/>
            <rFont val="Arial"/>
            <family val="2"/>
          </rPr>
          <t>-</t>
        </r>
        <r>
          <rPr>
            <i/>
            <sz val="10"/>
            <color indexed="81"/>
            <rFont val="Arial"/>
            <family val="2"/>
          </rPr>
          <t xml:space="preserve"> gemäss Leistungsvereinbarung
</t>
        </r>
        <r>
          <rPr>
            <b/>
            <i/>
            <sz val="10"/>
            <color indexed="81"/>
            <rFont val="Arial"/>
            <family val="2"/>
          </rPr>
          <t xml:space="preserve">° </t>
        </r>
        <r>
          <rPr>
            <i/>
            <sz val="10"/>
            <color indexed="81"/>
            <rFont val="Arial"/>
            <family val="2"/>
          </rPr>
          <t>selon accord sur les prestations
* come definito nell’accordo sulle prestazioni</t>
        </r>
      </text>
    </comment>
    <comment ref="A16" authorId="2" shapeId="0">
      <text>
        <r>
          <rPr>
            <b/>
            <i/>
            <sz val="10"/>
            <color indexed="81"/>
            <rFont val="Arial"/>
            <family val="2"/>
          </rPr>
          <t xml:space="preserve">- </t>
        </r>
        <r>
          <rPr>
            <i/>
            <sz val="10"/>
            <color indexed="81"/>
            <rFont val="Arial"/>
            <family val="2"/>
          </rPr>
          <t>ARE-Code gemäss Leistungsvereinbarung
° ARE-Code selon accord sur les prestations
* Codice ARE come definito nell’accordo sulle prestazioni</t>
        </r>
      </text>
    </comment>
    <comment ref="A17" authorId="2" shapeId="0">
      <text>
        <r>
          <rPr>
            <i/>
            <sz val="10"/>
            <color indexed="81"/>
            <rFont val="Arial"/>
            <family val="2"/>
          </rPr>
          <t>- Namen der Massnahme gemäss Leistungsvereinbarung
° Nom de la mesure selon accord sur les prestations
* Nome della misura come definito nell’ accordo sulle prestazioni</t>
        </r>
      </text>
    </comment>
    <comment ref="E17" authorId="0" shapeId="0">
      <text>
        <r>
          <rPr>
            <b/>
            <i/>
            <sz val="10"/>
            <color indexed="81"/>
            <rFont val="Arial"/>
            <family val="2"/>
          </rPr>
          <t xml:space="preserve">- </t>
        </r>
        <r>
          <rPr>
            <i/>
            <sz val="10"/>
            <color indexed="81"/>
            <rFont val="Arial"/>
            <family val="2"/>
          </rPr>
          <t xml:space="preserve">Datum des KV in der Periode:
  Januar - Juni = Index Oktober Vorperiode
  Juli - Dezember = Index April Vorperiode
</t>
        </r>
        <r>
          <rPr>
            <b/>
            <i/>
            <sz val="10"/>
            <color indexed="81"/>
            <rFont val="Arial"/>
            <family val="2"/>
          </rPr>
          <t xml:space="preserve">° </t>
        </r>
        <r>
          <rPr>
            <i/>
            <sz val="10"/>
            <color indexed="81"/>
            <rFont val="Arial"/>
            <family val="2"/>
          </rPr>
          <t>Date du devis dans la période :
   janvier - juin = indice octobre période précédente
   juillet-décembre = indice avril période précédente
* Data del preventivo compresa nel periodo
  gennaio – giugno = indice ottobre dell’anno precedente
  luglio – dicembre = indice aprile dell’anno corrente</t>
        </r>
        <r>
          <rPr>
            <b/>
            <i/>
            <sz val="10"/>
            <color indexed="81"/>
            <rFont val="Arial"/>
            <family val="2"/>
          </rPr>
          <t xml:space="preserve">
</t>
        </r>
      </text>
    </comment>
    <comment ref="A18" authorId="2" shapeId="0">
      <text>
        <r>
          <rPr>
            <b/>
            <i/>
            <sz val="10"/>
            <color indexed="81"/>
            <rFont val="Arial"/>
            <family val="2"/>
          </rPr>
          <t xml:space="preserve">- </t>
        </r>
        <r>
          <rPr>
            <i/>
            <sz val="10"/>
            <color indexed="81"/>
            <rFont val="Arial"/>
            <family val="2"/>
          </rPr>
          <t>Namen der Teilmassnahme gemäss beigelegten Anhang  F
° Nom de la partie de mesure selon annexe F ci-jointe
* Nome della parte di misura come definito nell’allegato F</t>
        </r>
      </text>
    </comment>
    <comment ref="E26" authorId="0" shapeId="0">
      <text>
        <r>
          <rPr>
            <b/>
            <i/>
            <sz val="10"/>
            <color indexed="81"/>
            <rFont val="Arial"/>
            <family val="2"/>
          </rPr>
          <t xml:space="preserve">- </t>
        </r>
        <r>
          <rPr>
            <i/>
            <sz val="10"/>
            <color indexed="81"/>
            <rFont val="Arial"/>
            <family val="2"/>
          </rPr>
          <t xml:space="preserve">Datum des KV in der Periode:
  Januar - Juni = Index Oktober Vorperiode
  Juli - Dezember = Index April Vorperiode
</t>
        </r>
        <r>
          <rPr>
            <b/>
            <i/>
            <sz val="10"/>
            <color indexed="81"/>
            <rFont val="Arial"/>
            <family val="2"/>
          </rPr>
          <t xml:space="preserve">° </t>
        </r>
        <r>
          <rPr>
            <i/>
            <sz val="10"/>
            <color indexed="81"/>
            <rFont val="Arial"/>
            <family val="2"/>
          </rPr>
          <t>Date du devis dans la période :
   janvier - juin = indice octobre période précédente
   juillet-décembre = indice avril période précédente
* Data del preventivo compresa nel periodo
  gennaio – giugno = indice ottobre dell’anno precedente
  luglio – dicembre = indice aprile dell’anno corrente</t>
        </r>
        <r>
          <rPr>
            <b/>
            <i/>
            <sz val="10"/>
            <color indexed="81"/>
            <rFont val="Arial"/>
            <family val="2"/>
          </rPr>
          <t xml:space="preserve">
</t>
        </r>
      </text>
    </comment>
    <comment ref="A57" authorId="0" shapeId="0">
      <text>
        <r>
          <rPr>
            <b/>
            <i/>
            <sz val="10"/>
            <color indexed="81"/>
            <rFont val="Arial"/>
            <family val="2"/>
          </rPr>
          <t xml:space="preserve">- </t>
        </r>
        <r>
          <rPr>
            <i/>
            <sz val="10"/>
            <color indexed="81"/>
            <rFont val="Arial"/>
            <family val="2"/>
          </rPr>
          <t xml:space="preserve">In der Regel nicht anrechenbar
</t>
        </r>
        <r>
          <rPr>
            <b/>
            <i/>
            <sz val="10"/>
            <color indexed="81"/>
            <rFont val="Arial"/>
            <family val="2"/>
          </rPr>
          <t xml:space="preserve">° </t>
        </r>
        <r>
          <rPr>
            <i/>
            <sz val="10"/>
            <color indexed="81"/>
            <rFont val="Arial"/>
            <family val="2"/>
          </rPr>
          <t>En règle générale non imputable
* Di regola non imputabili</t>
        </r>
      </text>
    </comment>
    <comment ref="A58" authorId="0" shapeId="0">
      <text>
        <r>
          <rPr>
            <b/>
            <i/>
            <sz val="10"/>
            <color indexed="81"/>
            <rFont val="Arial"/>
            <family val="2"/>
          </rPr>
          <t xml:space="preserve">- </t>
        </r>
        <r>
          <rPr>
            <i/>
            <sz val="10"/>
            <color indexed="81"/>
            <rFont val="Arial"/>
            <family val="2"/>
          </rPr>
          <t xml:space="preserve">Anrechenbar falls erforderlich für das ordnungsgemässe Funktionieren der Massnahme
  (z. B. Strassenbeleuchtung , Signalanlage, ezw. für einen Strassenprojekt)
</t>
        </r>
        <r>
          <rPr>
            <b/>
            <i/>
            <sz val="10"/>
            <color indexed="81"/>
            <rFont val="Arial"/>
            <family val="2"/>
          </rPr>
          <t xml:space="preserve">° </t>
        </r>
        <r>
          <rPr>
            <i/>
            <sz val="10"/>
            <color indexed="81"/>
            <rFont val="Arial"/>
            <family val="2"/>
          </rPr>
          <t xml:space="preserve">Imputable si nécessaire au bon fonctionnement de la mesure (p.ex. éclairage des rues, 
   signalisation lumineuse, p.ex. pour un projet routier)
</t>
        </r>
        <r>
          <rPr>
            <b/>
            <i/>
            <sz val="10"/>
            <color indexed="81"/>
            <rFont val="Arial"/>
            <family val="2"/>
          </rPr>
          <t xml:space="preserve">
</t>
        </r>
        <r>
          <rPr>
            <i/>
            <sz val="10"/>
            <color indexed="81"/>
            <rFont val="Arial"/>
            <family val="2"/>
          </rPr>
          <t>* Imputabili se necessari al buon funzionamento della misura (per esempio : 
  illuminazione stradale, segnaletica luminosa per un progetto stradale)</t>
        </r>
      </text>
    </comment>
    <comment ref="A59" authorId="0" shapeId="0">
      <text>
        <r>
          <rPr>
            <b/>
            <i/>
            <sz val="10"/>
            <color indexed="81"/>
            <rFont val="Arial"/>
            <family val="2"/>
          </rPr>
          <t xml:space="preserve">- </t>
        </r>
        <r>
          <rPr>
            <i/>
            <sz val="10"/>
            <color indexed="81"/>
            <rFont val="Arial"/>
            <family val="2"/>
          </rPr>
          <t xml:space="preserve">Anrechenbar falls erforderlich für das ordnungsgemässe Funktionieren der Massnahme
  (z. B. Ablaufchacht für Meteorwasser für einen Strassenprojekt)
</t>
        </r>
        <r>
          <rPr>
            <b/>
            <i/>
            <sz val="10"/>
            <color indexed="81"/>
            <rFont val="Arial"/>
            <family val="2"/>
          </rPr>
          <t xml:space="preserve">° </t>
        </r>
        <r>
          <rPr>
            <i/>
            <sz val="10"/>
            <color indexed="81"/>
            <rFont val="Arial"/>
            <family val="2"/>
          </rPr>
          <t>Imputable si nécessaire au bon fonctionnement de la mesure (par exemple regards et 
   canalisations pour récolter les eaux de surface d'un projet routier)
* Imputabili se necessari al buon funzionamento della misura (per esempio : pozzetti e 
  canalizzazioni per la raccolta delle acque chiare di un progetto stradale)</t>
        </r>
      </text>
    </comment>
    <comment ref="A60" authorId="0" shapeId="0">
      <text>
        <r>
          <rPr>
            <b/>
            <i/>
            <sz val="10"/>
            <color indexed="81"/>
            <rFont val="Arial"/>
            <family val="2"/>
          </rPr>
          <t xml:space="preserve">- </t>
        </r>
        <r>
          <rPr>
            <i/>
            <sz val="10"/>
            <color indexed="81"/>
            <rFont val="Arial"/>
            <family val="2"/>
          </rPr>
          <t xml:space="preserve">In der Regel nicht anrechenbar
</t>
        </r>
        <r>
          <rPr>
            <b/>
            <i/>
            <sz val="10"/>
            <color indexed="81"/>
            <rFont val="Arial"/>
            <family val="2"/>
          </rPr>
          <t xml:space="preserve">° </t>
        </r>
        <r>
          <rPr>
            <i/>
            <sz val="10"/>
            <color indexed="81"/>
            <rFont val="Arial"/>
            <family val="2"/>
          </rPr>
          <t xml:space="preserve">En règle générale non imputable
</t>
        </r>
        <r>
          <rPr>
            <b/>
            <i/>
            <sz val="10"/>
            <color indexed="81"/>
            <rFont val="Arial"/>
            <family val="2"/>
          </rPr>
          <t>*</t>
        </r>
        <r>
          <rPr>
            <i/>
            <sz val="10"/>
            <color indexed="81"/>
            <rFont val="Arial"/>
            <family val="2"/>
          </rPr>
          <t xml:space="preserve"> Di regola non imputabili</t>
        </r>
      </text>
    </comment>
    <comment ref="A61" authorId="0" shapeId="0">
      <text>
        <r>
          <rPr>
            <b/>
            <i/>
            <sz val="10"/>
            <color indexed="81"/>
            <rFont val="Arial"/>
            <family val="2"/>
          </rPr>
          <t xml:space="preserve">- </t>
        </r>
        <r>
          <rPr>
            <i/>
            <sz val="10"/>
            <color indexed="81"/>
            <rFont val="Arial"/>
            <family val="2"/>
          </rPr>
          <t xml:space="preserve">Die kosten der Pflanzenlieferung sind unter Position IV. Pflanzierung einzutragen
</t>
        </r>
        <r>
          <rPr>
            <b/>
            <i/>
            <sz val="10"/>
            <color indexed="81"/>
            <rFont val="Arial"/>
            <family val="2"/>
          </rPr>
          <t xml:space="preserve">° </t>
        </r>
        <r>
          <rPr>
            <i/>
            <sz val="10"/>
            <color indexed="81"/>
            <rFont val="Arial"/>
            <family val="2"/>
          </rPr>
          <t>Les coûts de fourniture de plantes doivent être inscrits sous la rubrique IV.Fourniture de plantes
* I costi di fornitura di piante devono essere indicati al punto IV : Fornitura di piante</t>
        </r>
      </text>
    </comment>
  </commentList>
</comments>
</file>

<file path=xl/sharedStrings.xml><?xml version="1.0" encoding="utf-8"?>
<sst xmlns="http://schemas.openxmlformats.org/spreadsheetml/2006/main" count="1272" uniqueCount="452">
  <si>
    <t xml:space="preserve"> </t>
  </si>
  <si>
    <t>anrechenbare Kosten</t>
  </si>
  <si>
    <t>nicht anrechenbare Kosten</t>
  </si>
  <si>
    <t>MWST</t>
  </si>
  <si>
    <t>Total     I. Eigenleistung</t>
  </si>
  <si>
    <t xml:space="preserve">Total     III. Übrige nicht MWST-pflichte Kosten   </t>
  </si>
  <si>
    <t>Total     V. Bau- und Nebenarbeiten</t>
  </si>
  <si>
    <t>VI. Technische Arbeiten (Honorare Projektierung+Bauleitung)</t>
  </si>
  <si>
    <t xml:space="preserve">  </t>
  </si>
  <si>
    <t>Ort / Datum:</t>
  </si>
  <si>
    <t>Unterschrift:</t>
  </si>
  <si>
    <t>Kostenvoranschlag CHF</t>
  </si>
  <si>
    <t>Zusammenstellung CHF</t>
  </si>
  <si>
    <t>Stempel:</t>
  </si>
  <si>
    <t>Total     VI. Technische Arbeiten</t>
  </si>
  <si>
    <t>AG</t>
  </si>
  <si>
    <t>GE</t>
  </si>
  <si>
    <t>VD</t>
  </si>
  <si>
    <t>VS</t>
  </si>
  <si>
    <t>BE</t>
  </si>
  <si>
    <t>FR</t>
  </si>
  <si>
    <t>JU</t>
  </si>
  <si>
    <t>NE</t>
  </si>
  <si>
    <t>SO</t>
  </si>
  <si>
    <t>BL</t>
  </si>
  <si>
    <t>BS</t>
  </si>
  <si>
    <t>ZH</t>
  </si>
  <si>
    <t>AI</t>
  </si>
  <si>
    <t>AR</t>
  </si>
  <si>
    <t>GL</t>
  </si>
  <si>
    <t>GR</t>
  </si>
  <si>
    <t>SG</t>
  </si>
  <si>
    <t>TG</t>
  </si>
  <si>
    <t>SH</t>
  </si>
  <si>
    <t>LU</t>
  </si>
  <si>
    <t>NW</t>
  </si>
  <si>
    <t>OW</t>
  </si>
  <si>
    <t>SZ</t>
  </si>
  <si>
    <t>ZG</t>
  </si>
  <si>
    <t>TI</t>
  </si>
  <si>
    <t>UR</t>
  </si>
  <si>
    <t>Positionen</t>
  </si>
  <si>
    <t>Langsamverkehr</t>
  </si>
  <si>
    <t>Multimodale Drehscheiben</t>
  </si>
  <si>
    <t>Preisindex Stand</t>
  </si>
  <si>
    <t>Tram / Strasse</t>
  </si>
  <si>
    <t>Bus / Strasse</t>
  </si>
  <si>
    <t>Kapazität / Strasse</t>
  </si>
  <si>
    <t>Aargau</t>
  </si>
  <si>
    <t>Kanton</t>
  </si>
  <si>
    <t>Appenzell Innerrhoden</t>
  </si>
  <si>
    <t>Appenzell Ausserrhoden</t>
  </si>
  <si>
    <t>Bern</t>
  </si>
  <si>
    <t>Basel-Landschaft</t>
  </si>
  <si>
    <t>Basel-Stadt</t>
  </si>
  <si>
    <t>Freiburg</t>
  </si>
  <si>
    <t>Graubünden</t>
  </si>
  <si>
    <t>Luzern</t>
  </si>
  <si>
    <t>Nidwalden</t>
  </si>
  <si>
    <t>Obwalden</t>
  </si>
  <si>
    <t>St.Gallen</t>
  </si>
  <si>
    <t>Solothurn</t>
  </si>
  <si>
    <t>Schaffhausen</t>
  </si>
  <si>
    <t>Thurgau</t>
  </si>
  <si>
    <t>Schwyz</t>
  </si>
  <si>
    <t>Tessin</t>
  </si>
  <si>
    <t>Uri</t>
  </si>
  <si>
    <t>Wallis</t>
  </si>
  <si>
    <t>Zug</t>
  </si>
  <si>
    <t>Zürich</t>
  </si>
  <si>
    <t>Grossregion:</t>
  </si>
  <si>
    <t>Région lémanique</t>
  </si>
  <si>
    <t>Nordwestschweiz</t>
  </si>
  <si>
    <t>Ostschweiz</t>
  </si>
  <si>
    <t>Espace Mittelland</t>
  </si>
  <si>
    <t>Zentralschweiz</t>
  </si>
  <si>
    <t>Aareland</t>
  </si>
  <si>
    <t>Aargau-Ost</t>
  </si>
  <si>
    <t>Basel</t>
  </si>
  <si>
    <t>Biel</t>
  </si>
  <si>
    <t>Brig-Visp-Naters</t>
  </si>
  <si>
    <t>bulloise</t>
  </si>
  <si>
    <t>Burgdorf</t>
  </si>
  <si>
    <t>Chur</t>
  </si>
  <si>
    <t>Delémont</t>
  </si>
  <si>
    <t>franco-valdo-genevois</t>
  </si>
  <si>
    <t>Frauenfeld</t>
  </si>
  <si>
    <t>Interlaken</t>
  </si>
  <si>
    <t>Lausanne-Morges</t>
  </si>
  <si>
    <t>Luganese</t>
  </si>
  <si>
    <t>Mendrisiotto</t>
  </si>
  <si>
    <t>Obersee</t>
  </si>
  <si>
    <t>Réseau urbain neuchâtelois RUN</t>
  </si>
  <si>
    <t>Thun</t>
  </si>
  <si>
    <t>Bellinzonese</t>
  </si>
  <si>
    <t>Biel-Bienne/Lyss</t>
  </si>
  <si>
    <t>Chablais</t>
  </si>
  <si>
    <t>Fribourg</t>
  </si>
  <si>
    <t>Grand Genève</t>
  </si>
  <si>
    <t>Kreuzlingen-Konstanz</t>
  </si>
  <si>
    <t>Langenthal</t>
  </si>
  <si>
    <t>Limmattal</t>
  </si>
  <si>
    <t>Locarnese</t>
  </si>
  <si>
    <t>Werdenberg-Liechtenstein</t>
  </si>
  <si>
    <t>Wil</t>
  </si>
  <si>
    <t>Winterthur</t>
  </si>
  <si>
    <t>Zürich Oberland</t>
  </si>
  <si>
    <t>Zürich-Glattal</t>
  </si>
  <si>
    <t>St.Gallen-Bodensee</t>
  </si>
  <si>
    <t>Talkessel Schwyz</t>
  </si>
  <si>
    <t>Unteres Reusstal</t>
  </si>
  <si>
    <t>Valais central</t>
  </si>
  <si>
    <t>Winterthur und Umgebung</t>
  </si>
  <si>
    <t>Mobul</t>
  </si>
  <si>
    <t>Index Strassen April 16</t>
  </si>
  <si>
    <t>Index Tram April 16</t>
  </si>
  <si>
    <t>1. Generation</t>
  </si>
  <si>
    <t>2. Generation</t>
  </si>
  <si>
    <t>3. Generation</t>
  </si>
  <si>
    <t>4. Generation</t>
  </si>
  <si>
    <t>Generationen Übersicht</t>
  </si>
  <si>
    <t>Generation</t>
  </si>
  <si>
    <t>Gewählte Generation</t>
  </si>
  <si>
    <t>Zeile</t>
  </si>
  <si>
    <t>Listen_Auswahl</t>
  </si>
  <si>
    <t>Kt</t>
  </si>
  <si>
    <t>Region</t>
  </si>
  <si>
    <t>Index Strassen Okt 05</t>
  </si>
  <si>
    <t>Sprache</t>
  </si>
  <si>
    <t>Deutsch</t>
  </si>
  <si>
    <t>Français</t>
  </si>
  <si>
    <t>Italiano</t>
  </si>
  <si>
    <t>Gewählte Sprache</t>
  </si>
  <si>
    <t>Berne</t>
  </si>
  <si>
    <t>Genève</t>
  </si>
  <si>
    <t>Glarus</t>
  </si>
  <si>
    <t>Jura</t>
  </si>
  <si>
    <t>Neuchâtel</t>
  </si>
  <si>
    <t>Vaud</t>
  </si>
  <si>
    <t>Valais</t>
  </si>
  <si>
    <t>Agglomeration</t>
  </si>
  <si>
    <t>Kanton gewählt</t>
  </si>
  <si>
    <t>Grossregion</t>
  </si>
  <si>
    <t>Kategorie</t>
  </si>
  <si>
    <t>Index</t>
  </si>
  <si>
    <t>Kategorie Gewählt</t>
  </si>
  <si>
    <t>Generation gewählt</t>
  </si>
  <si>
    <t>Was</t>
  </si>
  <si>
    <t>Text</t>
  </si>
  <si>
    <t>Gewählter Kanton</t>
  </si>
  <si>
    <t>Agglomeration Gewählt</t>
  </si>
  <si>
    <t>Gewählte Kategorie</t>
  </si>
  <si>
    <t>Preisindex_sub</t>
  </si>
  <si>
    <t>Preisindex_Final</t>
  </si>
  <si>
    <t>Langue</t>
  </si>
  <si>
    <t>Lingua</t>
  </si>
  <si>
    <t>Wert</t>
  </si>
  <si>
    <t>Canton</t>
  </si>
  <si>
    <t>Sprache 
Langue
Lingua</t>
  </si>
  <si>
    <t>1. Kanton</t>
  </si>
  <si>
    <t>2. Kanton</t>
  </si>
  <si>
    <t>4. Kanton</t>
  </si>
  <si>
    <t>Kanton_Auswahl</t>
  </si>
  <si>
    <t>3. Kanton</t>
  </si>
  <si>
    <t>Ticino</t>
  </si>
  <si>
    <t>St.Gallen / Arbon-Rorschach</t>
  </si>
  <si>
    <t>St.Gallen-Arbon-Rorschach</t>
  </si>
  <si>
    <t>Stadt Zürich-Glattal</t>
  </si>
  <si>
    <t>Zürcher Oberland</t>
  </si>
  <si>
    <t>yverdonnoise</t>
  </si>
  <si>
    <t>sédunoise</t>
  </si>
  <si>
    <t>RUN</t>
  </si>
  <si>
    <t>Tram/route</t>
  </si>
  <si>
    <t>TP-route</t>
  </si>
  <si>
    <t>Aufwertung/Sicherheit Strasse</t>
  </si>
  <si>
    <t>Capacité route</t>
  </si>
  <si>
    <t>Mobilité douce</t>
  </si>
  <si>
    <t>Valorisation de l'espace routier</t>
  </si>
  <si>
    <t>Plateformes multimodales</t>
  </si>
  <si>
    <t>Gestion des systèmes de transport</t>
  </si>
  <si>
    <t>Bus/route</t>
  </si>
  <si>
    <t>ÖV-Strasse</t>
  </si>
  <si>
    <t>Aufwertung Ortsdurchfahrten</t>
  </si>
  <si>
    <t>Verkehrssystemmanagement</t>
  </si>
  <si>
    <t>MIV</t>
  </si>
  <si>
    <t>Tramways/tramways en site propre</t>
  </si>
  <si>
    <t>Valorisation des traversées de localités</t>
  </si>
  <si>
    <t>TIM</t>
  </si>
  <si>
    <t>Riqualificare l'attraversamento delle località</t>
  </si>
  <si>
    <t>Nodo intermodale</t>
  </si>
  <si>
    <t>Misure de gestione del traffico</t>
  </si>
  <si>
    <t>Traffico lento</t>
  </si>
  <si>
    <t>TMP</t>
  </si>
  <si>
    <t>TP-strada</t>
  </si>
  <si>
    <t>Autobus/strada</t>
  </si>
  <si>
    <t>Riqualificare la sicurezza stradale</t>
  </si>
  <si>
    <t>Sistema tram/strada</t>
  </si>
  <si>
    <t>Aufwertung/Sicherheit Strassenraum</t>
  </si>
  <si>
    <t>Tramway/route</t>
  </si>
  <si>
    <t>Requalification / sécurisation de l’espace routier</t>
  </si>
  <si>
    <t>Systèmes de gestion du trafic</t>
  </si>
  <si>
    <t>Bus/strada</t>
  </si>
  <si>
    <t>Riqualifica urbanistica/sicurezza stradale</t>
  </si>
  <si>
    <t>Nodi di interscambio multimodali</t>
  </si>
  <si>
    <t>Neuenburg</t>
  </si>
  <si>
    <t>Genf</t>
  </si>
  <si>
    <t>Waadt</t>
  </si>
  <si>
    <t>Auswahl</t>
  </si>
  <si>
    <t>Zurich</t>
  </si>
  <si>
    <t>Zurigo</t>
  </si>
  <si>
    <t>Berna</t>
  </si>
  <si>
    <t>Lucerne</t>
  </si>
  <si>
    <t>Lucerna</t>
  </si>
  <si>
    <t>Svitto</t>
  </si>
  <si>
    <t>Obwald</t>
  </si>
  <si>
    <t>Obvaldo</t>
  </si>
  <si>
    <t>Nidwald</t>
  </si>
  <si>
    <t>Nidvaldo</t>
  </si>
  <si>
    <t>Glaris</t>
  </si>
  <si>
    <t>Glarona</t>
  </si>
  <si>
    <t>Zoug</t>
  </si>
  <si>
    <t>Zugo</t>
  </si>
  <si>
    <t>Friburgo</t>
  </si>
  <si>
    <t>Soleure</t>
  </si>
  <si>
    <t>Soletta</t>
  </si>
  <si>
    <t>Bâle-Ville</t>
  </si>
  <si>
    <t>Basilea Città</t>
  </si>
  <si>
    <t>Bâle-Campagne</t>
  </si>
  <si>
    <t>Basilea Campagna</t>
  </si>
  <si>
    <t>Schaffhouse</t>
  </si>
  <si>
    <t>Sciaffusa</t>
  </si>
  <si>
    <t>Appenzell Rhodes-Extérieures</t>
  </si>
  <si>
    <t>Appenzello Esterno</t>
  </si>
  <si>
    <t>Appenzell Rhodes-Intérieures</t>
  </si>
  <si>
    <t>Appenzello Interno</t>
  </si>
  <si>
    <t>Saint-Gall</t>
  </si>
  <si>
    <t>San Gallo</t>
  </si>
  <si>
    <t>Grisons</t>
  </si>
  <si>
    <t>Argovie</t>
  </si>
  <si>
    <t>Argovia</t>
  </si>
  <si>
    <t>Thurgovie</t>
  </si>
  <si>
    <t>Turgovia</t>
  </si>
  <si>
    <t>Vallese</t>
  </si>
  <si>
    <t>Ginevra</t>
  </si>
  <si>
    <t>Giura</t>
  </si>
  <si>
    <t>St. Gallen</t>
  </si>
  <si>
    <t>Schwytz</t>
  </si>
  <si>
    <t>Grigioni</t>
  </si>
  <si>
    <t>1. Kt Nr</t>
  </si>
  <si>
    <t>2. Kt Nr</t>
  </si>
  <si>
    <t>3. Kt Nr</t>
  </si>
  <si>
    <t>4. Kt Nr</t>
  </si>
  <si>
    <t>1. Agglo</t>
  </si>
  <si>
    <t>2. Agglo</t>
  </si>
  <si>
    <t>3. Agglo</t>
  </si>
  <si>
    <t>4. Agglo</t>
  </si>
  <si>
    <t>5. Agglo</t>
  </si>
  <si>
    <t>5. Generation</t>
  </si>
  <si>
    <t>5. Kt Nr</t>
  </si>
  <si>
    <t>5. Kanton</t>
  </si>
  <si>
    <t>Auswahl nach Generation</t>
  </si>
  <si>
    <t>Grunddaten</t>
  </si>
  <si>
    <t>Auswahl nach Kanton gewählt</t>
  </si>
  <si>
    <t>Sortierung für Listenauswahl (nur 15 Zeilen angezeigt)</t>
  </si>
  <si>
    <t>ACHTUNG: MATRIXFORMELN !!!</t>
  </si>
  <si>
    <t>1. Deutsch</t>
  </si>
  <si>
    <t>1. Français</t>
  </si>
  <si>
    <t>1. Italiano</t>
  </si>
  <si>
    <t>1. Nr</t>
  </si>
  <si>
    <t>2. Nr</t>
  </si>
  <si>
    <t>2. Deutsch</t>
  </si>
  <si>
    <t>2. Français</t>
  </si>
  <si>
    <t>2. Italiano</t>
  </si>
  <si>
    <t>3. Nr</t>
  </si>
  <si>
    <t>3. Deutsch</t>
  </si>
  <si>
    <t>3. Français</t>
  </si>
  <si>
    <t>3. Italiano</t>
  </si>
  <si>
    <t>4. Nr</t>
  </si>
  <si>
    <t>4. Deutsch</t>
  </si>
  <si>
    <t>4. Français</t>
  </si>
  <si>
    <t>4. Italiano</t>
  </si>
  <si>
    <t>5. Nr</t>
  </si>
  <si>
    <t>5. Deutsch</t>
  </si>
  <si>
    <t>5. Français</t>
  </si>
  <si>
    <t>5. Italiano</t>
  </si>
  <si>
    <t>Auswahl nach Sprache</t>
  </si>
  <si>
    <t>Index Zukunft 1</t>
  </si>
  <si>
    <t>Index Zukunft 2</t>
  </si>
  <si>
    <t>Preisindex (%)</t>
  </si>
  <si>
    <t>Kategorie:</t>
  </si>
  <si>
    <t>Génération</t>
  </si>
  <si>
    <t>Generazione</t>
  </si>
  <si>
    <t>Cantone</t>
  </si>
  <si>
    <t>Agglomerazione</t>
  </si>
  <si>
    <t>Agglomération</t>
  </si>
  <si>
    <t>Categoria:</t>
  </si>
  <si>
    <t>Grande Région:</t>
  </si>
  <si>
    <t>Catégorie:</t>
  </si>
  <si>
    <t>Regione:</t>
  </si>
  <si>
    <t>Keine Angaben</t>
  </si>
  <si>
    <t>alcuna indicazione</t>
  </si>
  <si>
    <t>aucune indication</t>
  </si>
  <si>
    <t xml:space="preserve">Link Bahnbau Teuerungsindex (Basis octobre 1994=100) : </t>
  </si>
  <si>
    <t>Link Tiefbau Baupreisindex (Basis Oktober 1998 = 100) :</t>
  </si>
  <si>
    <t>Bau- und Nebenarbeiten</t>
  </si>
  <si>
    <t>151 Bauarbeiten für Werkleitungen (Wasserversorgung, Gas, Telefonie, usw.)</t>
  </si>
  <si>
    <t>151 Bauarbeiten für Werkleitungen Elektrizität</t>
  </si>
  <si>
    <t>237 Entwässerung</t>
  </si>
  <si>
    <t>237 Kanalisation Schmutzwasser</t>
  </si>
  <si>
    <t>Technische Arbeiten (Honorare Projektierung+Bauleitung)</t>
  </si>
  <si>
    <t>Okt. 2005</t>
  </si>
  <si>
    <t>April 2016</t>
  </si>
  <si>
    <t>Coûts imputables</t>
  </si>
  <si>
    <t>Coûts non imputables</t>
  </si>
  <si>
    <t>devis CHF</t>
  </si>
  <si>
    <t>Administrative Arbeiten</t>
  </si>
  <si>
    <t xml:space="preserve">Total     II. Landerwerb </t>
  </si>
  <si>
    <t xml:space="preserve">Total     IV. Pflanzenlieferung </t>
  </si>
  <si>
    <t>Vorname / Name:</t>
  </si>
  <si>
    <t>Prénom / Nom :</t>
  </si>
  <si>
    <t>Signature :</t>
  </si>
  <si>
    <t>Sceau :</t>
  </si>
  <si>
    <t>Lieu / Date :</t>
  </si>
  <si>
    <t>Sceau / Signature de la personne responsable</t>
  </si>
  <si>
    <t>Stempel / Unterschrift der zuständigen Stelle</t>
  </si>
  <si>
    <t>TVA</t>
  </si>
  <si>
    <t>Total     I. Propre prestation</t>
  </si>
  <si>
    <t>Travaux techniques (établissement du projet et direction des travaux)</t>
  </si>
  <si>
    <t>Travaux de construction et travaux annexes</t>
  </si>
  <si>
    <t>Travail administratif</t>
  </si>
  <si>
    <t>Total     III. Autres coûts non soumis à la TVA</t>
  </si>
  <si>
    <t>Coûts des plantes uniquement (sans travaux de plantation)</t>
  </si>
  <si>
    <t>Nur Pflanzkosten (ohne Pflanzarbeiten)</t>
  </si>
  <si>
    <t>151 Construction de réseaux enterrés (alimentation en eau, gaz, téléphonie, etc.)</t>
  </si>
  <si>
    <t>151 Construction de conduites électriques</t>
  </si>
  <si>
    <t>237 Canalisations d'eaux usées</t>
  </si>
  <si>
    <t>Total     V. Travaux de construction et travaux annexes</t>
  </si>
  <si>
    <t>Récapitulatif CHF</t>
  </si>
  <si>
    <t>VI. Etablissement de projet et direction des travaux</t>
  </si>
  <si>
    <t>Total     VI. Etablissement de projet et direction des travaux</t>
  </si>
  <si>
    <t>Date d'établissement du devis</t>
  </si>
  <si>
    <t>Indice des prix à la date du devis</t>
  </si>
  <si>
    <t>Positions</t>
  </si>
  <si>
    <t>Total ohne MWST</t>
  </si>
  <si>
    <t>Total inkl. MWST</t>
  </si>
  <si>
    <t>Total sans TVA</t>
  </si>
  <si>
    <t>Total y compris TVA</t>
  </si>
  <si>
    <t>Total     II. Acquisition terrain</t>
  </si>
  <si>
    <t>237 Canalisations et évacuation des eaux de surface</t>
  </si>
  <si>
    <t>TOTAL KOSTENVORANSCHLAG</t>
  </si>
  <si>
    <t>Indice des prix</t>
  </si>
  <si>
    <t>TOTAL DEVIS</t>
  </si>
  <si>
    <t xml:space="preserve">TOTAL KOSTENVORANSCHLAG anrechenbare und nicht anrechenbare Kosten CHF </t>
  </si>
  <si>
    <t>TOTAL DEVIS des coûts imputables et non imputables CHF</t>
  </si>
  <si>
    <t>Preisindex Stand Kostenvoranschlag</t>
  </si>
  <si>
    <t>181 Garten- und Landschaftsbau (ohne Pflanzenlieferung)</t>
  </si>
  <si>
    <t>I. Propre prestation   (TVA 0.0%)</t>
  </si>
  <si>
    <t>II. Acquisition terrain   (TVA 0.0%)</t>
  </si>
  <si>
    <t>III. Autres coûts non soumis à la TVA   (TVA 0.0%)</t>
  </si>
  <si>
    <t>V. Travaux de construction et travaux annexes   (TVA 7.7%)</t>
  </si>
  <si>
    <t>Période comptable jusqu'au 31 décembre 2010   (TVA 7.6%)</t>
  </si>
  <si>
    <t>Période comptable à partir du 1er janvier 2011 au 31 décembre 2017   (TVA 8.0%)</t>
  </si>
  <si>
    <t>Période comptable à partir du  1er janvier 2018   (TVA 7.7%)</t>
  </si>
  <si>
    <t>Datum vom Kostenvoranschlag</t>
  </si>
  <si>
    <t>I. Eigenleistung   (MWST 0.0%)</t>
  </si>
  <si>
    <t>II. Landerwerb   (MWST 0.0%)</t>
  </si>
  <si>
    <t>III. Übrige nicht MWST-pflichte Kosten   (MWST 0.0%)</t>
  </si>
  <si>
    <t>IV. Pflanzenlieferung   (MWST 2.5%)</t>
  </si>
  <si>
    <t>V. Bau- und Nebenarbeiten   (MWST 7.7%)</t>
  </si>
  <si>
    <t>Rechnungsperiode bis 31.Dezember 2010   (MWST 7.6%)</t>
  </si>
  <si>
    <t>Rechnungsperiode vom 1. Januar 2011 bis 31. Dezember 2017   (MWST 8.0%)</t>
  </si>
  <si>
    <t>Rechnungsperiode ab 1. Januar 2018   (MWST 7.7%)</t>
  </si>
  <si>
    <t>Posizione</t>
  </si>
  <si>
    <t>Costi imputabili</t>
  </si>
  <si>
    <t>Costi non imputabili</t>
  </si>
  <si>
    <t>Totale senza IVA</t>
  </si>
  <si>
    <t xml:space="preserve">IVA </t>
  </si>
  <si>
    <t>Totale IVA compresa</t>
  </si>
  <si>
    <t>Lavori tecnici (allestimento progetto e direzione lavori)</t>
  </si>
  <si>
    <t>Lavori di costruzione e lavori complementari</t>
  </si>
  <si>
    <t>Lavori amministrativi</t>
  </si>
  <si>
    <t>Totale   I. Prestazioni proprie</t>
  </si>
  <si>
    <t xml:space="preserve">Totale   II. Acquisizione terreni </t>
  </si>
  <si>
    <t>Totale   III. Altri costi non soggetti all'IVA</t>
  </si>
  <si>
    <t>Costi unicamente della fornitura piante (senza messa in opera)</t>
  </si>
  <si>
    <t>Totale   IV: Fornitura piante</t>
  </si>
  <si>
    <t>151 Costruzione di tracciati interrati (allaccimenti acque, gas, telofonia, ecc.)</t>
  </si>
  <si>
    <t>151 Costruzione di condotte elettriche</t>
  </si>
  <si>
    <t>237 Canalizzazioni ed evaquazione delle acque chiare</t>
  </si>
  <si>
    <t>237 Canalizzazione delle acque luride</t>
  </si>
  <si>
    <t>181 Lavori di sistemazione esterna (senza fornitura di piante)</t>
  </si>
  <si>
    <t>Totale   V. Lavori di costruzione e lavori complementari</t>
  </si>
  <si>
    <t>VI. Allestimento progetto e direzione lavori</t>
  </si>
  <si>
    <t>Totale   VI. Allestimento progetto e direzione lavori</t>
  </si>
  <si>
    <t>Ricapitolazione CHF</t>
  </si>
  <si>
    <t>TOTALE PREVENTIVO</t>
  </si>
  <si>
    <t>TOTALE PREVENTIVO dei costi imputabili e non imputabili CHF</t>
  </si>
  <si>
    <t>Luogo / Data:</t>
  </si>
  <si>
    <t>Timbro:</t>
  </si>
  <si>
    <t>Timbro / Firma della persona responsabile</t>
  </si>
  <si>
    <t>Nome / Cognome:</t>
  </si>
  <si>
    <t>Firma :</t>
  </si>
  <si>
    <t>Data allestistimento del preventivo</t>
  </si>
  <si>
    <t>Indice dei prezzi alla data del preventivo</t>
  </si>
  <si>
    <t>I. Prestazioni proprie   (IVA 0.0%)</t>
  </si>
  <si>
    <t>II. Acquisizione terreni   (IVA 0.0%)</t>
  </si>
  <si>
    <t>III. Altri costi non soggetti all'IVA   (IVA 0.0%)</t>
  </si>
  <si>
    <t>IV. Fornitura piante   (IVA 2.5%)</t>
  </si>
  <si>
    <t>V. Lavori di costruzione e lavori complementari   (IVA 7.7%)</t>
  </si>
  <si>
    <t>Periodo imputabile fino al 31 dicembre 2010   (IVA 7.6%)</t>
  </si>
  <si>
    <t>Periodo imputabile dal 1 gennaio 2011 al 31 dicembre 2017   (IVA 8.0%)</t>
  </si>
  <si>
    <t>Periodo imputabile a partire dal 1 gennaio 2018   (IVA 7.7%)</t>
  </si>
  <si>
    <t>IV. Fourniture de plantes   (TVA 2.5%)</t>
  </si>
  <si>
    <t>Total     IV. Fourniture de plantes</t>
  </si>
  <si>
    <t>181 Travaux d'aménagements extérieurs (sans fourniture de plantes)</t>
  </si>
  <si>
    <t>Massnahme 1</t>
  </si>
  <si>
    <t>Massnahme 2</t>
  </si>
  <si>
    <t>Massnahme 3</t>
  </si>
  <si>
    <t>Preisindex_Text</t>
  </si>
  <si>
    <t>Preisindex Wert</t>
  </si>
  <si>
    <t>Preisindex Text</t>
  </si>
  <si>
    <t>NIL</t>
  </si>
  <si>
    <t>D</t>
  </si>
  <si>
    <t>F</t>
  </si>
  <si>
    <t>I</t>
  </si>
  <si>
    <t>Avril 2016</t>
  </si>
  <si>
    <t>Aprile 2016</t>
  </si>
  <si>
    <t>Ott. 2005</t>
  </si>
  <si>
    <t>Oct. 2005</t>
  </si>
  <si>
    <t>Indice dei prezzi</t>
  </si>
  <si>
    <t>Preisindex Hyperlinks_Text</t>
  </si>
  <si>
    <t>Preisindex Hyperlinks_Links</t>
  </si>
  <si>
    <t xml:space="preserve">Lien indice du renchérissement de la construction ferroviaire (base octobre 1994=100) : </t>
  </si>
  <si>
    <t xml:space="preserve">Lien indice du renchérissement de la construction génie-civil (base Octobre 1998 = 100) : </t>
  </si>
  <si>
    <t xml:space="preserve">https://www.bfs.admin.ch/bfs/de/home/statistiken/preise/baupreise/baupreisindex.assetdetail.1667165.html </t>
  </si>
  <si>
    <t>https://www.bfs.admin.ch/bfs/fr/home/statistiques/prix/prix-construction/indice-prix-construction.assetdetail.1667165.html</t>
  </si>
  <si>
    <t>https://www.bfs.admin.ch/bfs/it/home/statistiche/prezzi/prezzi-costruzioni/indice-prezzi-costruzioni.assetdetail.1667165.html</t>
  </si>
  <si>
    <t>https://www.bfs.admin.ch/bfs/de/home/statistiken/preise/baupreise.assetdetail.8866463.html</t>
  </si>
  <si>
    <t>https://www.bfs.admin.ch/bfs/fr/home/statistiques/prix/prix-construction.assetdetail.8866463.html</t>
  </si>
  <si>
    <t>https://www.bfs.admin.ch/bfs/it/home/statistiche/prezzi/prezzi-costruzioni.assetdetail.8866463.html</t>
  </si>
  <si>
    <t>Collegamento all’indice dell’aumento dei prezzi della costruzione ferroviaria (base ottobre 1994=100)</t>
  </si>
  <si>
    <t>Collegamento all’indice dell’aumento dei prezzi della costruzione in genio civile (base ottobre 1998=100)</t>
  </si>
  <si>
    <t/>
  </si>
  <si>
    <t>Preventivo CHF</t>
  </si>
  <si>
    <t>Anrechenbare Kosten</t>
  </si>
  <si>
    <t>Die anrechenbaren sowie die nicht anrechenbaren Kosten sind im Kostenvoranschlag detailliert anzugeben.
Folgende Dokumente stehen Ihnen zur Verfügung und können auf unserer Website „Infrastrukturfonds / Agglomerationsverkehr“ heruntergeladen werden:</t>
  </si>
  <si>
    <t>°</t>
  </si>
  <si>
    <r>
      <t xml:space="preserve">Verordnung über die Verwendung der zweckgebundenen Mineralölsteuer im Strassenverkehr
(MinVV; 725.116.21).
</t>
    </r>
    <r>
      <rPr>
        <i/>
        <sz val="10"/>
        <rFont val="Arial"/>
        <family val="2"/>
      </rPr>
      <t xml:space="preserve">(unter "ASTRA-Weisungen vom 21.10.2013" / "Rechtliche Grundlagen") </t>
    </r>
    <r>
      <rPr>
        <sz val="14"/>
        <rFont val="Arial"/>
        <family val="2"/>
      </rPr>
      <t xml:space="preserve">
</t>
    </r>
  </si>
  <si>
    <r>
      <t xml:space="preserve">Merkblatt über anrechenbare Kosten
</t>
    </r>
    <r>
      <rPr>
        <i/>
        <sz val="10"/>
        <rFont val="Arial"/>
        <family val="2"/>
      </rPr>
      <t>(unter "Erstellung einer Finanzierungsvereinbarung (Gesuchsunterlagen)" / "Dokumentation")</t>
    </r>
    <r>
      <rPr>
        <sz val="14"/>
        <rFont val="Arial"/>
        <family val="2"/>
      </rPr>
      <t xml:space="preserve">
</t>
    </r>
  </si>
  <si>
    <t>Lors de l'établissement du devis, les coûts imputables et non imputables sont à définir précisément.
Afin de vous aider dans cette tâche, les documents suivants sont à consulter ou télécharger sur notre site internet relatif au Fonds d'infrastructure / Projets d'agglomération.</t>
  </si>
  <si>
    <r>
      <t>Ordonnance concernant l'utilisation de l'impôt sur les huiles minérales à affectation obligatoire dans le trafic routier, article 21 (OUMin ; 725.116.21).
(</t>
    </r>
    <r>
      <rPr>
        <sz val="10"/>
        <rFont val="Arial"/>
        <family val="2"/>
      </rPr>
      <t>sous</t>
    </r>
    <r>
      <rPr>
        <i/>
        <sz val="10"/>
        <rFont val="Arial"/>
        <family val="2"/>
      </rPr>
      <t xml:space="preserve"> la rubrique "Directives de l'OFROU" / "bases légales")</t>
    </r>
  </si>
  <si>
    <r>
      <t>Notice relative aux coûts imputables. 
(</t>
    </r>
    <r>
      <rPr>
        <sz val="10"/>
        <rFont val="Arial"/>
        <family val="2"/>
      </rPr>
      <t>sous</t>
    </r>
    <r>
      <rPr>
        <i/>
        <sz val="10"/>
        <rFont val="Arial"/>
        <family val="2"/>
      </rPr>
      <t xml:space="preserve"> la rubrique "Etablissement d'une convention de financement (documents à compléter)" / "Documentation")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</si>
</sst>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dd/mm/yyyy;@"/>
    <numFmt numFmtId="167" formatCode="0.0"/>
    <numFmt numFmtId="168" formatCode="00.0000"/>
  </numFmts>
  <fonts count="41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10"/>
      <color indexed="8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4"/>
      <color indexed="22"/>
      <name val="Arial Narrow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rgb="FF92D050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0"/>
      <color rgb="FF92D050"/>
      <name val="Arial"/>
      <family val="2"/>
    </font>
    <font>
      <b/>
      <i/>
      <sz val="10"/>
      <color indexed="81"/>
      <name val="Arial"/>
      <family val="2"/>
    </font>
    <font>
      <b/>
      <i/>
      <sz val="4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u/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8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164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75">
    <xf numFmtId="0" fontId="0" fillId="0" borderId="0" xfId="0"/>
    <xf numFmtId="0" fontId="5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18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top"/>
    </xf>
    <xf numFmtId="0" fontId="19" fillId="0" borderId="0" xfId="0" applyFont="1" applyBorder="1" applyAlignment="1" applyProtection="1">
      <alignment horizontal="right" vertical="top"/>
    </xf>
    <xf numFmtId="10" fontId="19" fillId="0" borderId="0" xfId="0" applyNumberFormat="1" applyFont="1" applyBorder="1" applyAlignment="1" applyProtection="1">
      <alignment horizontal="right" vertical="top"/>
    </xf>
    <xf numFmtId="0" fontId="19" fillId="0" borderId="1" xfId="0" applyFont="1" applyBorder="1" applyAlignment="1" applyProtection="1">
      <alignment horizontal="right" vertical="top"/>
    </xf>
    <xf numFmtId="0" fontId="19" fillId="0" borderId="2" xfId="0" applyFont="1" applyBorder="1" applyAlignment="1" applyProtection="1">
      <alignment horizontal="right" vertical="top"/>
    </xf>
    <xf numFmtId="0" fontId="0" fillId="0" borderId="0" xfId="0" applyAlignment="1" applyProtection="1">
      <alignment vertical="top"/>
    </xf>
    <xf numFmtId="43" fontId="16" fillId="0" borderId="0" xfId="1" applyNumberFormat="1" applyFont="1" applyBorder="1" applyAlignment="1" applyProtection="1">
      <alignment horizontal="right" vertical="center"/>
    </xf>
    <xf numFmtId="43" fontId="16" fillId="0" borderId="1" xfId="1" applyNumberFormat="1" applyFont="1" applyBorder="1" applyAlignment="1" applyProtection="1">
      <alignment horizontal="right" vertical="center"/>
    </xf>
    <xf numFmtId="43" fontId="16" fillId="0" borderId="2" xfId="1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8" fillId="0" borderId="4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vertical="center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vertical="center"/>
    </xf>
    <xf numFmtId="43" fontId="20" fillId="0" borderId="0" xfId="0" applyNumberFormat="1" applyFont="1" applyFill="1" applyBorder="1" applyAlignment="1" applyProtection="1">
      <alignment horizontal="right" vertical="center"/>
    </xf>
    <xf numFmtId="43" fontId="20" fillId="0" borderId="1" xfId="0" applyNumberFormat="1" applyFont="1" applyFill="1" applyBorder="1" applyAlignment="1" applyProtection="1">
      <alignment horizontal="right" vertical="center"/>
    </xf>
    <xf numFmtId="43" fontId="20" fillId="0" borderId="2" xfId="0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right" vertical="center"/>
    </xf>
    <xf numFmtId="10" fontId="19" fillId="0" borderId="0" xfId="0" applyNumberFormat="1" applyFont="1" applyBorder="1" applyAlignment="1" applyProtection="1">
      <alignment horizontal="right" vertical="center"/>
    </xf>
    <xf numFmtId="0" fontId="19" fillId="0" borderId="1" xfId="0" applyFont="1" applyBorder="1" applyAlignment="1" applyProtection="1">
      <alignment horizontal="right" vertical="center"/>
    </xf>
    <xf numFmtId="0" fontId="19" fillId="0" borderId="2" xfId="0" applyFont="1" applyBorder="1" applyAlignment="1" applyProtection="1">
      <alignment horizontal="right"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43" fontId="18" fillId="0" borderId="5" xfId="1" applyNumberFormat="1" applyFont="1" applyBorder="1" applyAlignment="1" applyProtection="1">
      <alignment horizontal="right" vertical="center"/>
    </xf>
    <xf numFmtId="43" fontId="18" fillId="0" borderId="6" xfId="1" applyNumberFormat="1" applyFont="1" applyBorder="1" applyAlignment="1" applyProtection="1">
      <alignment horizontal="right" vertical="center"/>
    </xf>
    <xf numFmtId="43" fontId="18" fillId="0" borderId="7" xfId="1" applyNumberFormat="1" applyFont="1" applyBorder="1" applyAlignment="1" applyProtection="1">
      <alignment horizontal="right" vertical="center"/>
    </xf>
    <xf numFmtId="0" fontId="0" fillId="0" borderId="0" xfId="0" applyBorder="1" applyProtection="1"/>
    <xf numFmtId="43" fontId="7" fillId="0" borderId="0" xfId="1" applyNumberFormat="1" applyFont="1" applyFill="1" applyBorder="1" applyAlignment="1" applyProtection="1">
      <alignment horizontal="right" vertical="center"/>
    </xf>
    <xf numFmtId="43" fontId="7" fillId="0" borderId="0" xfId="1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43" fontId="7" fillId="0" borderId="8" xfId="1" applyNumberFormat="1" applyFont="1" applyFill="1" applyBorder="1" applyAlignment="1" applyProtection="1">
      <alignment horizontal="right"/>
    </xf>
    <xf numFmtId="43" fontId="7" fillId="0" borderId="9" xfId="1" applyNumberFormat="1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vertical="center"/>
    </xf>
    <xf numFmtId="43" fontId="16" fillId="0" borderId="5" xfId="1" applyNumberFormat="1" applyFont="1" applyBorder="1" applyAlignment="1" applyProtection="1">
      <alignment horizontal="right" vertical="center"/>
    </xf>
    <xf numFmtId="43" fontId="16" fillId="0" borderId="7" xfId="1" applyNumberFormat="1" applyFont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right"/>
    </xf>
    <xf numFmtId="0" fontId="19" fillId="0" borderId="0" xfId="0" applyFont="1" applyFill="1" applyBorder="1" applyProtection="1"/>
    <xf numFmtId="0" fontId="19" fillId="0" borderId="0" xfId="0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right" vertical="top" wrapText="1"/>
    </xf>
    <xf numFmtId="0" fontId="19" fillId="0" borderId="2" xfId="0" applyFont="1" applyFill="1" applyBorder="1" applyAlignment="1" applyProtection="1">
      <alignment horizontal="right" vertical="top" wrapText="1"/>
    </xf>
    <xf numFmtId="0" fontId="18" fillId="0" borderId="0" xfId="0" applyFont="1" applyFill="1" applyProtection="1"/>
    <xf numFmtId="0" fontId="19" fillId="0" borderId="10" xfId="0" applyFont="1" applyFill="1" applyBorder="1" applyProtection="1"/>
    <xf numFmtId="0" fontId="21" fillId="0" borderId="10" xfId="0" applyFont="1" applyBorder="1" applyAlignment="1" applyProtection="1">
      <alignment horizontal="left" vertical="center"/>
    </xf>
    <xf numFmtId="0" fontId="19" fillId="0" borderId="11" xfId="0" applyFont="1" applyBorder="1" applyAlignment="1" applyProtection="1">
      <alignment horizontal="right" vertical="top"/>
    </xf>
    <xf numFmtId="0" fontId="0" fillId="0" borderId="10" xfId="0" applyFill="1" applyBorder="1" applyAlignment="1" applyProtection="1">
      <alignment horizontal="left" vertical="center"/>
    </xf>
    <xf numFmtId="43" fontId="20" fillId="0" borderId="11" xfId="0" applyNumberFormat="1" applyFont="1" applyFill="1" applyBorder="1" applyAlignment="1" applyProtection="1">
      <alignment horizontal="right" vertical="center"/>
    </xf>
    <xf numFmtId="0" fontId="19" fillId="0" borderId="11" xfId="0" applyFont="1" applyBorder="1" applyAlignment="1" applyProtection="1">
      <alignment horizontal="righ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vertical="center"/>
    </xf>
    <xf numFmtId="0" fontId="20" fillId="0" borderId="10" xfId="0" applyFont="1" applyBorder="1" applyAlignment="1" applyProtection="1">
      <alignment horizontal="left" vertical="center"/>
    </xf>
    <xf numFmtId="43" fontId="18" fillId="0" borderId="12" xfId="1" applyNumberFormat="1" applyFont="1" applyBorder="1" applyAlignment="1" applyProtection="1">
      <alignment horizontal="right" vertical="center"/>
    </xf>
    <xf numFmtId="43" fontId="16" fillId="0" borderId="11" xfId="1" applyNumberFormat="1" applyFont="1" applyBorder="1" applyAlignment="1" applyProtection="1">
      <alignment horizontal="right" vertical="center"/>
    </xf>
    <xf numFmtId="0" fontId="19" fillId="0" borderId="13" xfId="0" applyFont="1" applyFill="1" applyBorder="1" applyProtection="1"/>
    <xf numFmtId="0" fontId="19" fillId="0" borderId="8" xfId="0" applyFont="1" applyFill="1" applyBorder="1" applyProtection="1"/>
    <xf numFmtId="0" fontId="0" fillId="0" borderId="10" xfId="0" applyFill="1" applyBorder="1" applyProtection="1"/>
    <xf numFmtId="0" fontId="5" fillId="0" borderId="10" xfId="0" applyFont="1" applyFill="1" applyBorder="1" applyProtection="1"/>
    <xf numFmtId="43" fontId="7" fillId="0" borderId="14" xfId="1" applyNumberFormat="1" applyFont="1" applyFill="1" applyBorder="1" applyAlignment="1" applyProtection="1">
      <alignment horizontal="right"/>
    </xf>
    <xf numFmtId="43" fontId="7" fillId="2" borderId="14" xfId="1" applyNumberFormat="1" applyFont="1" applyFill="1" applyBorder="1" applyAlignment="1" applyProtection="1">
      <alignment horizontal="right"/>
    </xf>
    <xf numFmtId="43" fontId="7" fillId="0" borderId="15" xfId="1" applyNumberFormat="1" applyFont="1" applyFill="1" applyBorder="1" applyAlignment="1" applyProtection="1">
      <alignment horizontal="right"/>
    </xf>
    <xf numFmtId="43" fontId="7" fillId="2" borderId="16" xfId="1" applyNumberFormat="1" applyFont="1" applyFill="1" applyBorder="1" applyAlignment="1" applyProtection="1">
      <alignment horizontal="right"/>
    </xf>
    <xf numFmtId="43" fontId="16" fillId="0" borderId="0" xfId="0" applyNumberFormat="1" applyFont="1" applyFill="1" applyBorder="1" applyAlignment="1" applyProtection="1">
      <alignment horizontal="right" vertical="center"/>
    </xf>
    <xf numFmtId="43" fontId="16" fillId="0" borderId="2" xfId="0" applyNumberFormat="1" applyFont="1" applyFill="1" applyBorder="1" applyAlignment="1" applyProtection="1">
      <alignment horizontal="right" vertical="center"/>
    </xf>
    <xf numFmtId="43" fontId="16" fillId="0" borderId="1" xfId="0" applyNumberFormat="1" applyFont="1" applyFill="1" applyBorder="1" applyAlignment="1" applyProtection="1">
      <alignment horizontal="right" vertical="center"/>
    </xf>
    <xf numFmtId="43" fontId="16" fillId="0" borderId="11" xfId="0" applyNumberFormat="1" applyFont="1" applyFill="1" applyBorder="1" applyAlignment="1" applyProtection="1">
      <alignment horizontal="right" vertical="center"/>
    </xf>
    <xf numFmtId="43" fontId="5" fillId="0" borderId="0" xfId="0" applyNumberFormat="1" applyFont="1" applyFill="1" applyBorder="1" applyAlignment="1" applyProtection="1">
      <alignment horizontal="right" vertical="center"/>
    </xf>
    <xf numFmtId="43" fontId="5" fillId="0" borderId="2" xfId="0" applyNumberFormat="1" applyFont="1" applyFill="1" applyBorder="1" applyAlignment="1" applyProtection="1">
      <alignment horizontal="right" vertical="center"/>
    </xf>
    <xf numFmtId="43" fontId="5" fillId="0" borderId="11" xfId="0" applyNumberFormat="1" applyFont="1" applyFill="1" applyBorder="1" applyAlignment="1" applyProtection="1">
      <alignment horizontal="right" vertical="center"/>
    </xf>
    <xf numFmtId="43" fontId="7" fillId="2" borderId="17" xfId="1" applyNumberFormat="1" applyFont="1" applyFill="1" applyBorder="1" applyAlignment="1" applyProtection="1">
      <alignment horizontal="right"/>
    </xf>
    <xf numFmtId="43" fontId="7" fillId="0" borderId="18" xfId="1" applyNumberFormat="1" applyFont="1" applyFill="1" applyBorder="1" applyAlignment="1" applyProtection="1">
      <alignment horizontal="right"/>
    </xf>
    <xf numFmtId="0" fontId="19" fillId="0" borderId="11" xfId="0" applyFont="1" applyFill="1" applyBorder="1" applyAlignment="1" applyProtection="1">
      <alignment horizontal="right" vertical="top" wrapText="1"/>
    </xf>
    <xf numFmtId="43" fontId="18" fillId="0" borderId="4" xfId="0" applyNumberFormat="1" applyFont="1" applyFill="1" applyBorder="1" applyAlignment="1" applyProtection="1">
      <alignment horizontal="right" vertical="center"/>
    </xf>
    <xf numFmtId="43" fontId="18" fillId="0" borderId="19" xfId="0" applyNumberFormat="1" applyFont="1" applyFill="1" applyBorder="1" applyAlignment="1" applyProtection="1">
      <alignment horizontal="right" vertical="center"/>
    </xf>
    <xf numFmtId="43" fontId="18" fillId="0" borderId="20" xfId="0" applyNumberFormat="1" applyFont="1" applyFill="1" applyBorder="1" applyAlignment="1" applyProtection="1">
      <alignment horizontal="right" vertical="center"/>
    </xf>
    <xf numFmtId="43" fontId="18" fillId="0" borderId="21" xfId="0" applyNumberFormat="1" applyFont="1" applyFill="1" applyBorder="1" applyAlignment="1" applyProtection="1">
      <alignment horizontal="right" vertical="center"/>
    </xf>
    <xf numFmtId="43" fontId="18" fillId="0" borderId="0" xfId="1" applyNumberFormat="1" applyFont="1" applyBorder="1" applyAlignment="1" applyProtection="1">
      <alignment horizontal="right" vertical="center"/>
    </xf>
    <xf numFmtId="43" fontId="18" fillId="0" borderId="2" xfId="1" applyNumberFormat="1" applyFont="1" applyBorder="1" applyAlignment="1" applyProtection="1">
      <alignment horizontal="right" vertical="center"/>
    </xf>
    <xf numFmtId="43" fontId="18" fillId="0" borderId="11" xfId="1" applyNumberFormat="1" applyFont="1" applyBorder="1" applyAlignment="1" applyProtection="1">
      <alignment horizontal="right" vertical="center"/>
    </xf>
    <xf numFmtId="43" fontId="16" fillId="0" borderId="22" xfId="1" applyNumberFormat="1" applyFont="1" applyBorder="1" applyAlignment="1" applyProtection="1">
      <alignment horizontal="right" vertical="center"/>
    </xf>
    <xf numFmtId="43" fontId="16" fillId="0" borderId="23" xfId="1" applyNumberFormat="1" applyFont="1" applyBorder="1" applyAlignment="1" applyProtection="1">
      <alignment horizontal="right" vertical="center"/>
    </xf>
    <xf numFmtId="0" fontId="0" fillId="0" borderId="25" xfId="0" applyBorder="1" applyAlignment="1" applyProtection="1">
      <alignment horizontal="left" vertical="center"/>
    </xf>
    <xf numFmtId="0" fontId="0" fillId="0" borderId="22" xfId="0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43" fontId="16" fillId="0" borderId="24" xfId="1" applyNumberFormat="1" applyFont="1" applyBorder="1" applyAlignment="1" applyProtection="1">
      <alignment horizontal="right" vertical="center"/>
    </xf>
    <xf numFmtId="0" fontId="20" fillId="0" borderId="26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43" fontId="16" fillId="0" borderId="27" xfId="1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center" vertical="center"/>
    </xf>
    <xf numFmtId="43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right" vertical="top"/>
    </xf>
    <xf numFmtId="0" fontId="19" fillId="0" borderId="0" xfId="0" applyFont="1" applyFill="1" applyBorder="1" applyAlignment="1" applyProtection="1">
      <alignment horizontal="right" vertical="center"/>
    </xf>
    <xf numFmtId="43" fontId="16" fillId="0" borderId="0" xfId="1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/>
    </xf>
    <xf numFmtId="43" fontId="7" fillId="0" borderId="0" xfId="9" applyNumberFormat="1" applyFont="1" applyFill="1" applyBorder="1" applyAlignment="1" applyProtection="1">
      <alignment vertical="center" wrapText="1"/>
    </xf>
    <xf numFmtId="0" fontId="5" fillId="0" borderId="0" xfId="9" applyBorder="1" applyAlignment="1" applyProtection="1">
      <alignment vertical="top" wrapText="1"/>
    </xf>
    <xf numFmtId="0" fontId="7" fillId="0" borderId="0" xfId="9" applyFont="1" applyFill="1" applyBorder="1" applyAlignment="1" applyProtection="1">
      <alignment vertical="center" wrapText="1"/>
    </xf>
    <xf numFmtId="0" fontId="5" fillId="0" borderId="0" xfId="9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 vertical="center"/>
    </xf>
    <xf numFmtId="0" fontId="7" fillId="0" borderId="0" xfId="0" applyFont="1" applyFill="1" applyBorder="1" applyProtection="1"/>
    <xf numFmtId="43" fontId="7" fillId="3" borderId="8" xfId="1" applyNumberFormat="1" applyFont="1" applyFill="1" applyBorder="1" applyAlignment="1" applyProtection="1">
      <alignment horizontal="right"/>
    </xf>
    <xf numFmtId="43" fontId="7" fillId="3" borderId="28" xfId="1" applyNumberFormat="1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right" vertical="top" wrapText="1"/>
    </xf>
    <xf numFmtId="0" fontId="11" fillId="0" borderId="0" xfId="0" applyFont="1" applyAlignment="1" applyProtection="1">
      <alignment horizontal="right" vertical="top"/>
    </xf>
    <xf numFmtId="0" fontId="24" fillId="0" borderId="0" xfId="0" applyFont="1" applyFill="1" applyBorder="1" applyAlignment="1" applyProtection="1">
      <alignment vertical="top" wrapText="1"/>
    </xf>
    <xf numFmtId="49" fontId="25" fillId="0" borderId="0" xfId="0" applyNumberFormat="1" applyFont="1" applyAlignment="1" applyProtection="1">
      <alignment horizontal="center" vertical="top" wrapText="1"/>
    </xf>
    <xf numFmtId="0" fontId="7" fillId="0" borderId="0" xfId="0" applyFont="1" applyFill="1" applyAlignment="1" applyProtection="1">
      <alignment vertical="top"/>
    </xf>
    <xf numFmtId="0" fontId="11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vertical="center"/>
    </xf>
    <xf numFmtId="49" fontId="7" fillId="0" borderId="0" xfId="0" applyNumberFormat="1" applyFont="1" applyProtection="1"/>
    <xf numFmtId="0" fontId="0" fillId="0" borderId="0" xfId="0" applyFont="1" applyProtection="1"/>
    <xf numFmtId="0" fontId="7" fillId="0" borderId="33" xfId="0" applyNumberFormat="1" applyFont="1" applyFill="1" applyBorder="1" applyProtection="1"/>
    <xf numFmtId="0" fontId="7" fillId="0" borderId="0" xfId="0" applyNumberFormat="1" applyFont="1" applyFill="1" applyBorder="1" applyProtection="1"/>
    <xf numFmtId="0" fontId="7" fillId="0" borderId="34" xfId="0" applyNumberFormat="1" applyFont="1" applyBorder="1" applyProtection="1"/>
    <xf numFmtId="0" fontId="5" fillId="0" borderId="0" xfId="0" applyNumberFormat="1" applyFont="1" applyFill="1" applyBorder="1" applyProtection="1"/>
    <xf numFmtId="0" fontId="5" fillId="0" borderId="31" xfId="0" applyNumberFormat="1" applyFont="1" applyFill="1" applyBorder="1" applyProtection="1"/>
    <xf numFmtId="0" fontId="0" fillId="0" borderId="31" xfId="0" applyNumberFormat="1" applyFont="1" applyBorder="1" applyProtection="1"/>
    <xf numFmtId="0" fontId="0" fillId="0" borderId="31" xfId="0" applyNumberFormat="1" applyBorder="1" applyProtection="1"/>
    <xf numFmtId="0" fontId="5" fillId="0" borderId="35" xfId="0" applyNumberFormat="1" applyFont="1" applyFill="1" applyBorder="1" applyProtection="1"/>
    <xf numFmtId="0" fontId="16" fillId="0" borderId="0" xfId="0" applyFont="1" applyFill="1" applyProtection="1"/>
    <xf numFmtId="0" fontId="16" fillId="0" borderId="0" xfId="0" applyFont="1" applyFill="1" applyAlignment="1" applyProtection="1">
      <alignment vertical="top"/>
    </xf>
    <xf numFmtId="167" fontId="16" fillId="0" borderId="0" xfId="0" applyNumberFormat="1" applyFont="1" applyFill="1" applyAlignment="1" applyProtection="1">
      <alignment vertical="top"/>
    </xf>
    <xf numFmtId="0" fontId="16" fillId="0" borderId="0" xfId="0" applyFont="1" applyFill="1" applyBorder="1" applyAlignment="1" applyProtection="1">
      <alignment vertical="top"/>
    </xf>
    <xf numFmtId="167" fontId="16" fillId="0" borderId="0" xfId="0" applyNumberFormat="1" applyFont="1" applyFill="1" applyBorder="1" applyAlignment="1" applyProtection="1">
      <alignment vertical="top"/>
    </xf>
    <xf numFmtId="0" fontId="16" fillId="0" borderId="0" xfId="0" applyFont="1" applyFill="1" applyBorder="1" applyProtection="1"/>
    <xf numFmtId="167" fontId="16" fillId="0" borderId="0" xfId="0" applyNumberFormat="1" applyFont="1" applyFill="1" applyBorder="1" applyProtection="1"/>
    <xf numFmtId="0" fontId="5" fillId="6" borderId="30" xfId="0" applyNumberFormat="1" applyFont="1" applyFill="1" applyBorder="1" applyProtection="1"/>
    <xf numFmtId="0" fontId="5" fillId="6" borderId="0" xfId="0" applyNumberFormat="1" applyFont="1" applyFill="1" applyBorder="1" applyProtection="1"/>
    <xf numFmtId="0" fontId="5" fillId="6" borderId="39" xfId="0" applyNumberFormat="1" applyFont="1" applyFill="1" applyBorder="1" applyProtection="1"/>
    <xf numFmtId="0" fontId="0" fillId="7" borderId="31" xfId="0" applyNumberFormat="1" applyFont="1" applyFill="1" applyBorder="1" applyProtection="1"/>
    <xf numFmtId="0" fontId="0" fillId="7" borderId="37" xfId="0" applyNumberFormat="1" applyFill="1" applyBorder="1" applyProtection="1"/>
    <xf numFmtId="0" fontId="18" fillId="0" borderId="0" xfId="0" applyFont="1" applyFill="1" applyBorder="1" applyAlignment="1" applyProtection="1">
      <alignment horizontal="right" vertical="top"/>
    </xf>
    <xf numFmtId="0" fontId="5" fillId="6" borderId="46" xfId="0" applyNumberFormat="1" applyFont="1" applyFill="1" applyBorder="1" applyProtection="1"/>
    <xf numFmtId="0" fontId="5" fillId="0" borderId="46" xfId="0" applyNumberFormat="1" applyFont="1" applyFill="1" applyBorder="1" applyProtection="1"/>
    <xf numFmtId="0" fontId="5" fillId="6" borderId="47" xfId="0" applyNumberFormat="1" applyFont="1" applyFill="1" applyBorder="1" applyProtection="1"/>
    <xf numFmtId="0" fontId="5" fillId="6" borderId="48" xfId="0" applyNumberFormat="1" applyFont="1" applyFill="1" applyBorder="1" applyProtection="1"/>
    <xf numFmtId="0" fontId="5" fillId="0" borderId="50" xfId="0" applyNumberFormat="1" applyFont="1" applyFill="1" applyBorder="1" applyProtection="1"/>
    <xf numFmtId="0" fontId="5" fillId="0" borderId="51" xfId="0" applyNumberFormat="1" applyFont="1" applyFill="1" applyBorder="1" applyProtection="1"/>
    <xf numFmtId="0" fontId="5" fillId="0" borderId="52" xfId="0" applyNumberFormat="1" applyFont="1" applyFill="1" applyBorder="1" applyProtection="1"/>
    <xf numFmtId="0" fontId="5" fillId="0" borderId="53" xfId="0" applyNumberFormat="1" applyFont="1" applyFill="1" applyBorder="1" applyProtection="1"/>
    <xf numFmtId="0" fontId="5" fillId="0" borderId="54" xfId="0" applyNumberFormat="1" applyFont="1" applyFill="1" applyBorder="1" applyProtection="1"/>
    <xf numFmtId="0" fontId="5" fillId="0" borderId="37" xfId="0" applyNumberFormat="1" applyFont="1" applyFill="1" applyBorder="1" applyProtection="1"/>
    <xf numFmtId="0" fontId="5" fillId="6" borderId="32" xfId="0" applyNumberFormat="1" applyFont="1" applyFill="1" applyBorder="1" applyProtection="1"/>
    <xf numFmtId="0" fontId="5" fillId="6" borderId="41" xfId="0" applyNumberFormat="1" applyFont="1" applyFill="1" applyBorder="1" applyProtection="1"/>
    <xf numFmtId="0" fontId="5" fillId="6" borderId="49" xfId="0" applyNumberFormat="1" applyFont="1" applyFill="1" applyBorder="1" applyProtection="1"/>
    <xf numFmtId="0" fontId="7" fillId="0" borderId="0" xfId="0" applyNumberFormat="1" applyFont="1" applyBorder="1" applyProtection="1"/>
    <xf numFmtId="0" fontId="7" fillId="0" borderId="47" xfId="0" applyNumberFormat="1" applyFont="1" applyFill="1" applyBorder="1" applyProtection="1"/>
    <xf numFmtId="0" fontId="7" fillId="0" borderId="48" xfId="0" applyNumberFormat="1" applyFont="1" applyBorder="1" applyProtection="1"/>
    <xf numFmtId="0" fontId="7" fillId="0" borderId="49" xfId="0" applyNumberFormat="1" applyFont="1" applyBorder="1" applyProtection="1"/>
    <xf numFmtId="0" fontId="0" fillId="0" borderId="46" xfId="0" applyNumberFormat="1" applyFill="1" applyBorder="1" applyProtection="1"/>
    <xf numFmtId="0" fontId="7" fillId="0" borderId="55" xfId="0" applyNumberFormat="1" applyFont="1" applyBorder="1" applyProtection="1"/>
    <xf numFmtId="0" fontId="5" fillId="6" borderId="50" xfId="0" applyNumberFormat="1" applyFont="1" applyFill="1" applyBorder="1" applyProtection="1"/>
    <xf numFmtId="0" fontId="7" fillId="6" borderId="47" xfId="0" applyNumberFormat="1" applyFont="1" applyFill="1" applyBorder="1" applyProtection="1"/>
    <xf numFmtId="0" fontId="7" fillId="6" borderId="49" xfId="0" applyNumberFormat="1" applyFont="1" applyFill="1" applyBorder="1" applyProtection="1"/>
    <xf numFmtId="0" fontId="5" fillId="6" borderId="52" xfId="0" applyNumberFormat="1" applyFont="1" applyFill="1" applyBorder="1" applyProtection="1"/>
    <xf numFmtId="0" fontId="5" fillId="6" borderId="53" xfId="0" applyNumberFormat="1" applyFont="1" applyFill="1" applyBorder="1" applyProtection="1"/>
    <xf numFmtId="0" fontId="5" fillId="6" borderId="3" xfId="0" applyNumberFormat="1" applyFont="1" applyFill="1" applyBorder="1" applyProtection="1"/>
    <xf numFmtId="0" fontId="5" fillId="6" borderId="57" xfId="0" applyNumberFormat="1" applyFont="1" applyFill="1" applyBorder="1" applyProtection="1"/>
    <xf numFmtId="0" fontId="5" fillId="0" borderId="60" xfId="0" applyNumberFormat="1" applyFont="1" applyFill="1" applyBorder="1" applyProtection="1"/>
    <xf numFmtId="0" fontId="5" fillId="0" borderId="61" xfId="0" applyNumberFormat="1" applyFont="1" applyFill="1" applyBorder="1" applyProtection="1"/>
    <xf numFmtId="0" fontId="5" fillId="6" borderId="58" xfId="0" applyNumberFormat="1" applyFont="1" applyFill="1" applyBorder="1" applyProtection="1"/>
    <xf numFmtId="0" fontId="5" fillId="6" borderId="51" xfId="0" applyNumberFormat="1" applyFont="1" applyFill="1" applyBorder="1" applyProtection="1"/>
    <xf numFmtId="0" fontId="5" fillId="6" borderId="54" xfId="0" applyNumberFormat="1" applyFont="1" applyFill="1" applyBorder="1" applyProtection="1"/>
    <xf numFmtId="0" fontId="5" fillId="5" borderId="0" xfId="0" applyNumberFormat="1" applyFont="1" applyFill="1" applyBorder="1" applyProtection="1"/>
    <xf numFmtId="0" fontId="5" fillId="0" borderId="40" xfId="0" applyNumberFormat="1" applyFont="1" applyFill="1" applyBorder="1" applyProtection="1"/>
    <xf numFmtId="0" fontId="5" fillId="0" borderId="34" xfId="0" applyNumberFormat="1" applyFont="1" applyFill="1" applyBorder="1" applyProtection="1"/>
    <xf numFmtId="0" fontId="7" fillId="6" borderId="48" xfId="0" applyNumberFormat="1" applyFont="1" applyFill="1" applyBorder="1" applyProtection="1"/>
    <xf numFmtId="0" fontId="7" fillId="6" borderId="59" xfId="0" applyNumberFormat="1" applyFont="1" applyFill="1" applyBorder="1" applyProtection="1"/>
    <xf numFmtId="49" fontId="5" fillId="0" borderId="59" xfId="0" applyNumberFormat="1" applyFont="1" applyFill="1" applyBorder="1" applyProtection="1"/>
    <xf numFmtId="49" fontId="5" fillId="0" borderId="60" xfId="0" applyNumberFormat="1" applyFont="1" applyFill="1" applyBorder="1" applyProtection="1"/>
    <xf numFmtId="0" fontId="30" fillId="0" borderId="0" xfId="0" applyFont="1" applyFill="1" applyAlignment="1" applyProtection="1">
      <alignment horizontal="left" vertical="center"/>
    </xf>
    <xf numFmtId="0" fontId="24" fillId="0" borderId="0" xfId="0" applyFont="1" applyFill="1" applyAlignment="1" applyProtection="1">
      <alignment horizontal="right"/>
    </xf>
    <xf numFmtId="0" fontId="26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/>
    </xf>
    <xf numFmtId="0" fontId="24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wrapText="1"/>
    </xf>
    <xf numFmtId="0" fontId="28" fillId="0" borderId="0" xfId="0" applyFont="1" applyFill="1" applyBorder="1" applyAlignment="1" applyProtection="1">
      <alignment vertical="top"/>
    </xf>
    <xf numFmtId="0" fontId="28" fillId="0" borderId="0" xfId="0" applyFont="1" applyFill="1" applyBorder="1" applyAlignment="1" applyProtection="1">
      <alignment horizontal="left" vertical="top" indent="1"/>
    </xf>
    <xf numFmtId="0" fontId="5" fillId="0" borderId="0" xfId="0" applyFont="1" applyFill="1" applyBorder="1" applyProtection="1"/>
    <xf numFmtId="0" fontId="7" fillId="0" borderId="65" xfId="0" applyFont="1" applyFill="1" applyBorder="1" applyAlignment="1" applyProtection="1">
      <alignment horizontal="left" vertical="center"/>
    </xf>
    <xf numFmtId="49" fontId="7" fillId="0" borderId="69" xfId="0" applyNumberFormat="1" applyFont="1" applyFill="1" applyBorder="1" applyProtection="1"/>
    <xf numFmtId="0" fontId="5" fillId="0" borderId="14" xfId="0" applyFont="1" applyFill="1" applyBorder="1" applyProtection="1"/>
    <xf numFmtId="0" fontId="7" fillId="0" borderId="14" xfId="0" applyFont="1" applyFill="1" applyBorder="1" applyProtection="1"/>
    <xf numFmtId="0" fontId="5" fillId="0" borderId="16" xfId="0" applyFont="1" applyFill="1" applyBorder="1" applyProtection="1"/>
    <xf numFmtId="49" fontId="7" fillId="0" borderId="71" xfId="0" applyNumberFormat="1" applyFont="1" applyFill="1" applyBorder="1" applyProtection="1"/>
    <xf numFmtId="0" fontId="12" fillId="0" borderId="0" xfId="0" applyFont="1" applyFill="1" applyBorder="1" applyAlignment="1" applyProtection="1">
      <alignment horizontal="left" vertical="center"/>
    </xf>
    <xf numFmtId="0" fontId="5" fillId="0" borderId="11" xfId="0" applyFont="1" applyFill="1" applyBorder="1" applyProtection="1"/>
    <xf numFmtId="0" fontId="7" fillId="0" borderId="11" xfId="0" applyFont="1" applyFill="1" applyBorder="1" applyAlignment="1" applyProtection="1">
      <alignment horizontal="left" vertical="center"/>
    </xf>
    <xf numFmtId="49" fontId="7" fillId="0" borderId="71" xfId="0" applyNumberFormat="1" applyFont="1" applyFill="1" applyBorder="1" applyAlignment="1" applyProtection="1">
      <alignment horizontal="left" vertical="center"/>
    </xf>
    <xf numFmtId="49" fontId="7" fillId="0" borderId="72" xfId="0" applyNumberFormat="1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67" xfId="0" applyFont="1" applyFill="1" applyBorder="1" applyAlignment="1" applyProtection="1">
      <alignment horizontal="left" vertical="center"/>
    </xf>
    <xf numFmtId="0" fontId="12" fillId="0" borderId="76" xfId="0" applyFont="1" applyFill="1" applyBorder="1" applyAlignment="1" applyProtection="1">
      <alignment horizontal="left" vertical="center"/>
    </xf>
    <xf numFmtId="0" fontId="17" fillId="0" borderId="8" xfId="2" applyFill="1" applyBorder="1" applyAlignment="1" applyProtection="1">
      <alignment vertical="center"/>
    </xf>
    <xf numFmtId="49" fontId="25" fillId="0" borderId="0" xfId="0" applyNumberFormat="1" applyFont="1" applyAlignment="1" applyProtection="1">
      <alignment vertical="top"/>
    </xf>
    <xf numFmtId="0" fontId="12" fillId="0" borderId="8" xfId="0" applyFont="1" applyFill="1" applyBorder="1" applyAlignment="1" applyProtection="1">
      <alignment horizontal="left" vertical="center"/>
    </xf>
    <xf numFmtId="0" fontId="7" fillId="0" borderId="0" xfId="0" applyFont="1" applyFill="1" applyProtection="1"/>
    <xf numFmtId="43" fontId="18" fillId="0" borderId="1" xfId="1" applyNumberFormat="1" applyFont="1" applyBorder="1" applyAlignment="1" applyProtection="1">
      <alignment horizontal="right" vertical="center"/>
    </xf>
    <xf numFmtId="43" fontId="5" fillId="0" borderId="1" xfId="0" applyNumberFormat="1" applyFont="1" applyFill="1" applyBorder="1" applyAlignment="1" applyProtection="1">
      <alignment horizontal="right" vertical="center"/>
    </xf>
    <xf numFmtId="0" fontId="7" fillId="6" borderId="65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/>
    <xf numFmtId="0" fontId="7" fillId="0" borderId="78" xfId="0" applyFont="1" applyFill="1" applyBorder="1" applyAlignment="1" applyProtection="1">
      <alignment horizontal="right" vertical="center" indent="3"/>
    </xf>
    <xf numFmtId="0" fontId="18" fillId="0" borderId="16" xfId="0" applyFont="1" applyFill="1" applyBorder="1" applyProtection="1"/>
    <xf numFmtId="0" fontId="23" fillId="0" borderId="11" xfId="0" applyFont="1" applyFill="1" applyBorder="1" applyProtection="1"/>
    <xf numFmtId="0" fontId="5" fillId="4" borderId="77" xfId="0" applyFont="1" applyFill="1" applyBorder="1" applyAlignment="1" applyProtection="1">
      <alignment horizontal="right" vertical="top" wrapText="1"/>
    </xf>
    <xf numFmtId="0" fontId="5" fillId="4" borderId="78" xfId="0" applyFont="1" applyFill="1" applyBorder="1" applyAlignment="1" applyProtection="1">
      <alignment horizontal="right" vertical="top" wrapText="1"/>
    </xf>
    <xf numFmtId="0" fontId="5" fillId="10" borderId="77" xfId="0" applyFont="1" applyFill="1" applyBorder="1" applyAlignment="1" applyProtection="1">
      <alignment horizontal="right" vertical="top" wrapText="1"/>
    </xf>
    <xf numFmtId="0" fontId="5" fillId="10" borderId="78" xfId="0" applyFont="1" applyFill="1" applyBorder="1" applyAlignment="1" applyProtection="1">
      <alignment horizontal="right" vertical="top" wrapText="1"/>
    </xf>
    <xf numFmtId="0" fontId="5" fillId="10" borderId="80" xfId="0" applyFont="1" applyFill="1" applyBorder="1" applyAlignment="1" applyProtection="1">
      <alignment horizontal="right" vertical="top" wrapText="1"/>
    </xf>
    <xf numFmtId="0" fontId="5" fillId="11" borderId="77" xfId="0" applyFont="1" applyFill="1" applyBorder="1" applyAlignment="1" applyProtection="1">
      <alignment horizontal="right" vertical="top" wrapText="1"/>
    </xf>
    <xf numFmtId="0" fontId="5" fillId="11" borderId="78" xfId="0" applyFont="1" applyFill="1" applyBorder="1" applyAlignment="1" applyProtection="1">
      <alignment horizontal="right" vertical="top" wrapText="1"/>
    </xf>
    <xf numFmtId="0" fontId="5" fillId="11" borderId="80" xfId="0" applyFont="1" applyFill="1" applyBorder="1" applyAlignment="1" applyProtection="1">
      <alignment horizontal="right" vertical="top" wrapText="1"/>
    </xf>
    <xf numFmtId="0" fontId="5" fillId="9" borderId="77" xfId="0" applyFont="1" applyFill="1" applyBorder="1" applyAlignment="1" applyProtection="1">
      <alignment horizontal="right" vertical="top" wrapText="1"/>
    </xf>
    <xf numFmtId="0" fontId="5" fillId="9" borderId="78" xfId="0" applyFont="1" applyFill="1" applyBorder="1" applyAlignment="1" applyProtection="1">
      <alignment horizontal="right" vertical="top" wrapText="1"/>
    </xf>
    <xf numFmtId="43" fontId="16" fillId="6" borderId="0" xfId="1" applyNumberFormat="1" applyFont="1" applyFill="1" applyBorder="1" applyAlignment="1" applyProtection="1">
      <alignment horizontal="right" vertical="center"/>
      <protection locked="0"/>
    </xf>
    <xf numFmtId="43" fontId="16" fillId="6" borderId="11" xfId="1" applyNumberFormat="1" applyFont="1" applyFill="1" applyBorder="1" applyAlignment="1" applyProtection="1">
      <alignment horizontal="right" vertical="center"/>
      <protection locked="0"/>
    </xf>
    <xf numFmtId="43" fontId="16" fillId="6" borderId="24" xfId="1" applyNumberFormat="1" applyFont="1" applyFill="1" applyBorder="1" applyAlignment="1" applyProtection="1">
      <alignment horizontal="right" vertical="center"/>
      <protection locked="0"/>
    </xf>
    <xf numFmtId="43" fontId="16" fillId="6" borderId="12" xfId="1" applyNumberFormat="1" applyFont="1" applyFill="1" applyBorder="1" applyAlignment="1" applyProtection="1">
      <alignment horizontal="right" vertical="center"/>
      <protection locked="0"/>
    </xf>
    <xf numFmtId="43" fontId="16" fillId="6" borderId="22" xfId="1" applyNumberFormat="1" applyFont="1" applyFill="1" applyBorder="1" applyAlignment="1" applyProtection="1">
      <alignment horizontal="right" vertical="center"/>
      <protection locked="0"/>
    </xf>
    <xf numFmtId="43" fontId="16" fillId="6" borderId="5" xfId="1" applyNumberFormat="1" applyFont="1" applyFill="1" applyBorder="1" applyAlignment="1" applyProtection="1">
      <alignment horizontal="right" vertical="center"/>
      <protection locked="0"/>
    </xf>
    <xf numFmtId="43" fontId="16" fillId="6" borderId="27" xfId="1" applyNumberFormat="1" applyFont="1" applyFill="1" applyBorder="1" applyAlignment="1" applyProtection="1">
      <alignment horizontal="right" vertical="center"/>
      <protection locked="0"/>
    </xf>
    <xf numFmtId="43" fontId="16" fillId="6" borderId="2" xfId="1" applyNumberFormat="1" applyFont="1" applyFill="1" applyBorder="1" applyAlignment="1" applyProtection="1">
      <alignment horizontal="right" vertical="center"/>
      <protection locked="0"/>
    </xf>
    <xf numFmtId="43" fontId="16" fillId="6" borderId="6" xfId="1" applyNumberFormat="1" applyFont="1" applyFill="1" applyBorder="1" applyAlignment="1" applyProtection="1">
      <alignment horizontal="right" vertical="center"/>
      <protection locked="0"/>
    </xf>
    <xf numFmtId="0" fontId="26" fillId="0" borderId="14" xfId="0" applyFont="1" applyFill="1" applyBorder="1" applyAlignment="1" applyProtection="1">
      <alignment horizontal="left" vertical="center"/>
    </xf>
    <xf numFmtId="0" fontId="26" fillId="0" borderId="8" xfId="0" applyFont="1" applyFill="1" applyBorder="1" applyAlignment="1" applyProtection="1">
      <alignment horizontal="left" vertical="center"/>
    </xf>
    <xf numFmtId="0" fontId="0" fillId="0" borderId="67" xfId="0" applyBorder="1" applyProtection="1"/>
    <xf numFmtId="0" fontId="16" fillId="0" borderId="67" xfId="0" applyFont="1" applyFill="1" applyBorder="1" applyAlignment="1" applyProtection="1">
      <alignment vertical="top"/>
    </xf>
    <xf numFmtId="0" fontId="16" fillId="0" borderId="67" xfId="0" applyFont="1" applyFill="1" applyBorder="1" applyProtection="1"/>
    <xf numFmtId="0" fontId="0" fillId="0" borderId="67" xfId="0" applyFill="1" applyBorder="1" applyProtection="1"/>
    <xf numFmtId="0" fontId="0" fillId="0" borderId="67" xfId="0" applyBorder="1" applyAlignment="1" applyProtection="1">
      <alignment vertical="top"/>
    </xf>
    <xf numFmtId="0" fontId="5" fillId="9" borderId="79" xfId="0" applyFont="1" applyFill="1" applyBorder="1" applyAlignment="1" applyProtection="1">
      <alignment horizontal="right" vertical="top" wrapText="1"/>
    </xf>
    <xf numFmtId="0" fontId="0" fillId="0" borderId="76" xfId="0" applyBorder="1" applyProtection="1"/>
    <xf numFmtId="0" fontId="0" fillId="0" borderId="4" xfId="0" applyBorder="1" applyProtection="1"/>
    <xf numFmtId="49" fontId="7" fillId="0" borderId="71" xfId="0" applyNumberFormat="1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/>
    </xf>
    <xf numFmtId="14" fontId="18" fillId="0" borderId="0" xfId="0" applyNumberFormat="1" applyFont="1" applyFill="1" applyBorder="1" applyAlignment="1" applyProtection="1">
      <alignment horizontal="right" vertical="top"/>
    </xf>
    <xf numFmtId="0" fontId="7" fillId="0" borderId="42" xfId="0" applyFont="1" applyFill="1" applyBorder="1" applyAlignment="1" applyProtection="1">
      <alignment vertical="top"/>
    </xf>
    <xf numFmtId="0" fontId="0" fillId="0" borderId="0" xfId="0" quotePrefix="1" applyProtection="1"/>
    <xf numFmtId="0" fontId="7" fillId="0" borderId="0" xfId="9" applyFont="1" applyFill="1" applyBorder="1" applyAlignment="1" applyProtection="1">
      <alignment horizontal="left" vertical="center" wrapText="1"/>
    </xf>
    <xf numFmtId="0" fontId="7" fillId="6" borderId="70" xfId="0" applyFont="1" applyFill="1" applyBorder="1" applyAlignment="1" applyProtection="1">
      <alignment horizontal="left" vertical="center" wrapText="1"/>
      <protection locked="0"/>
    </xf>
    <xf numFmtId="0" fontId="7" fillId="6" borderId="66" xfId="0" applyFont="1" applyFill="1" applyBorder="1" applyAlignment="1" applyProtection="1">
      <alignment horizontal="left" vertical="center"/>
      <protection locked="0"/>
    </xf>
    <xf numFmtId="0" fontId="33" fillId="0" borderId="0" xfId="9" applyFont="1" applyBorder="1" applyAlignment="1" applyProtection="1">
      <alignment horizontal="left" vertical="center" wrapText="1" indent="1"/>
    </xf>
    <xf numFmtId="0" fontId="33" fillId="0" borderId="0" xfId="9" applyFont="1" applyFill="1" applyBorder="1" applyAlignment="1" applyProtection="1">
      <alignment horizontal="left" vertical="center" wrapText="1" indent="2"/>
    </xf>
    <xf numFmtId="0" fontId="7" fillId="0" borderId="0" xfId="0" applyFont="1" applyBorder="1" applyProtection="1"/>
    <xf numFmtId="0" fontId="7" fillId="6" borderId="65" xfId="0" applyFont="1" applyFill="1" applyBorder="1" applyAlignment="1" applyProtection="1">
      <alignment horizontal="left" vertical="center" wrapText="1"/>
      <protection locked="0"/>
    </xf>
    <xf numFmtId="0" fontId="5" fillId="0" borderId="66" xfId="0" applyFont="1" applyBorder="1" applyAlignment="1" applyProtection="1">
      <alignment vertical="center"/>
    </xf>
    <xf numFmtId="0" fontId="5" fillId="0" borderId="66" xfId="0" applyFont="1" applyBorder="1" applyProtection="1"/>
    <xf numFmtId="0" fontId="5" fillId="4" borderId="0" xfId="0" applyNumberFormat="1" applyFont="1" applyFill="1" applyBorder="1" applyProtection="1"/>
    <xf numFmtId="0" fontId="5" fillId="11" borderId="0" xfId="0" applyNumberFormat="1" applyFont="1" applyFill="1" applyBorder="1" applyProtection="1"/>
    <xf numFmtId="0" fontId="5" fillId="9" borderId="0" xfId="0" applyNumberFormat="1" applyFont="1" applyFill="1" applyBorder="1" applyProtection="1"/>
    <xf numFmtId="167" fontId="7" fillId="8" borderId="79" xfId="0" applyNumberFormat="1" applyFont="1" applyFill="1" applyBorder="1" applyAlignment="1" applyProtection="1">
      <alignment horizontal="right" vertical="center" indent="3"/>
    </xf>
    <xf numFmtId="0" fontId="17" fillId="0" borderId="0" xfId="2" applyFill="1" applyBorder="1" applyAlignment="1" applyProtection="1">
      <alignment vertical="top"/>
    </xf>
    <xf numFmtId="0" fontId="23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7" fillId="6" borderId="0" xfId="9" applyFont="1" applyFill="1" applyBorder="1" applyAlignment="1" applyProtection="1">
      <alignment vertical="center" wrapText="1"/>
      <protection locked="0"/>
    </xf>
    <xf numFmtId="166" fontId="7" fillId="6" borderId="73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49" fontId="25" fillId="0" borderId="0" xfId="0" applyNumberFormat="1" applyFont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6" fillId="0" borderId="67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 wrapText="1"/>
    </xf>
    <xf numFmtId="167" fontId="7" fillId="6" borderId="73" xfId="0" applyNumberFormat="1" applyFont="1" applyFill="1" applyBorder="1" applyAlignment="1" applyProtection="1">
      <alignment horizontal="right" vertical="center" indent="3"/>
      <protection locked="0"/>
    </xf>
    <xf numFmtId="0" fontId="0" fillId="0" borderId="0" xfId="0"/>
    <xf numFmtId="0" fontId="0" fillId="0" borderId="0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8" fillId="0" borderId="0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horizontal="left"/>
    </xf>
    <xf numFmtId="0" fontId="0" fillId="0" borderId="0" xfId="0"/>
    <xf numFmtId="0" fontId="0" fillId="0" borderId="0" xfId="0" applyAlignment="1" applyProtection="1">
      <alignment vertical="top"/>
    </xf>
    <xf numFmtId="0" fontId="0" fillId="0" borderId="0" xfId="0" applyFont="1" applyFill="1" applyBorder="1" applyAlignment="1" applyProtection="1">
      <alignment vertical="top"/>
    </xf>
    <xf numFmtId="0" fontId="39" fillId="0" borderId="0" xfId="0" applyFont="1" applyAlignment="1" applyProtection="1">
      <alignment vertical="top"/>
    </xf>
    <xf numFmtId="0" fontId="38" fillId="0" borderId="0" xfId="0" applyFont="1" applyAlignment="1" applyProtection="1">
      <alignment horizontal="left" vertical="top" wrapText="1"/>
    </xf>
    <xf numFmtId="0" fontId="39" fillId="0" borderId="0" xfId="0" applyFont="1" applyAlignment="1" applyProtection="1">
      <alignment horizontal="left" vertical="top"/>
    </xf>
    <xf numFmtId="0" fontId="0" fillId="5" borderId="0" xfId="0" applyFill="1" applyProtection="1"/>
    <xf numFmtId="0" fontId="29" fillId="5" borderId="0" xfId="0" applyNumberFormat="1" applyFont="1" applyFill="1" applyProtection="1"/>
    <xf numFmtId="0" fontId="7" fillId="6" borderId="0" xfId="0" applyFont="1" applyFill="1" applyProtection="1"/>
    <xf numFmtId="0" fontId="7" fillId="6" borderId="47" xfId="0" applyFont="1" applyFill="1" applyBorder="1" applyProtection="1"/>
    <xf numFmtId="0" fontId="7" fillId="6" borderId="48" xfId="0" applyFont="1" applyFill="1" applyBorder="1" applyProtection="1"/>
    <xf numFmtId="0" fontId="7" fillId="6" borderId="49" xfId="0" applyFont="1" applyFill="1" applyBorder="1" applyProtection="1"/>
    <xf numFmtId="0" fontId="5" fillId="0" borderId="50" xfId="0" applyFont="1" applyBorder="1" applyProtection="1"/>
    <xf numFmtId="0" fontId="5" fillId="0" borderId="46" xfId="0" applyFont="1" applyBorder="1" applyProtection="1"/>
    <xf numFmtId="0" fontId="5" fillId="0" borderId="51" xfId="0" applyFont="1" applyBorder="1" applyProtection="1"/>
    <xf numFmtId="0" fontId="5" fillId="0" borderId="0" xfId="0" applyFont="1" applyBorder="1" applyProtection="1"/>
    <xf numFmtId="49" fontId="5" fillId="0" borderId="50" xfId="0" applyNumberFormat="1" applyFont="1" applyBorder="1" applyAlignment="1" applyProtection="1">
      <alignment wrapText="1"/>
    </xf>
    <xf numFmtId="0" fontId="5" fillId="0" borderId="46" xfId="0" applyFont="1" applyFill="1" applyBorder="1" applyProtection="1"/>
    <xf numFmtId="0" fontId="4" fillId="0" borderId="51" xfId="0" applyFont="1" applyBorder="1" applyProtection="1"/>
    <xf numFmtId="0" fontId="5" fillId="0" borderId="50" xfId="0" applyFont="1" applyBorder="1" applyAlignment="1" applyProtection="1">
      <alignment wrapText="1"/>
    </xf>
    <xf numFmtId="0" fontId="5" fillId="0" borderId="46" xfId="0" applyFont="1" applyBorder="1" applyAlignment="1" applyProtection="1">
      <alignment wrapText="1"/>
    </xf>
    <xf numFmtId="0" fontId="5" fillId="0" borderId="50" xfId="0" applyFont="1" applyFill="1" applyBorder="1" applyProtection="1"/>
    <xf numFmtId="0" fontId="7" fillId="0" borderId="50" xfId="0" applyFont="1" applyFill="1" applyBorder="1" applyProtection="1"/>
    <xf numFmtId="0" fontId="7" fillId="0" borderId="46" xfId="0" applyFont="1" applyFill="1" applyBorder="1" applyProtection="1"/>
    <xf numFmtId="0" fontId="7" fillId="0" borderId="87" xfId="0" applyFont="1" applyFill="1" applyBorder="1" applyProtection="1"/>
    <xf numFmtId="0" fontId="7" fillId="0" borderId="88" xfId="0" applyFont="1" applyFill="1" applyBorder="1" applyProtection="1"/>
    <xf numFmtId="0" fontId="5" fillId="0" borderId="89" xfId="0" applyFont="1" applyBorder="1" applyProtection="1"/>
    <xf numFmtId="0" fontId="5" fillId="0" borderId="52" xfId="0" applyFont="1" applyBorder="1" applyProtection="1"/>
    <xf numFmtId="0" fontId="5" fillId="0" borderId="53" xfId="0" applyFont="1" applyBorder="1" applyProtection="1"/>
    <xf numFmtId="0" fontId="5" fillId="0" borderId="54" xfId="0" applyFont="1" applyBorder="1" applyProtection="1"/>
    <xf numFmtId="0" fontId="0" fillId="4" borderId="0" xfId="0" applyFill="1" applyAlignment="1" applyProtection="1">
      <alignment vertical="center"/>
    </xf>
    <xf numFmtId="0" fontId="34" fillId="4" borderId="0" xfId="0" applyFont="1" applyFill="1" applyAlignment="1" applyProtection="1">
      <alignment vertical="center"/>
    </xf>
    <xf numFmtId="0" fontId="7" fillId="6" borderId="47" xfId="0" applyFont="1" applyFill="1" applyBorder="1" applyAlignment="1" applyProtection="1">
      <alignment vertical="center"/>
    </xf>
    <xf numFmtId="0" fontId="7" fillId="6" borderId="48" xfId="0" applyFont="1" applyFill="1" applyBorder="1" applyAlignment="1" applyProtection="1">
      <alignment vertical="center"/>
    </xf>
    <xf numFmtId="0" fontId="7" fillId="6" borderId="49" xfId="0" applyFont="1" applyFill="1" applyBorder="1" applyAlignment="1" applyProtection="1">
      <alignment vertical="center"/>
    </xf>
    <xf numFmtId="0" fontId="7" fillId="0" borderId="50" xfId="0" applyFont="1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6" borderId="51" xfId="0" applyFill="1" applyBorder="1" applyAlignment="1" applyProtection="1">
      <alignment vertical="center"/>
    </xf>
    <xf numFmtId="167" fontId="0" fillId="0" borderId="46" xfId="0" applyNumberFormat="1" applyBorder="1" applyAlignment="1" applyProtection="1">
      <alignment horizontal="left" vertical="center"/>
    </xf>
    <xf numFmtId="0" fontId="7" fillId="0" borderId="90" xfId="0" applyFont="1" applyBorder="1" applyAlignment="1" applyProtection="1">
      <alignment vertical="center"/>
    </xf>
    <xf numFmtId="167" fontId="0" fillId="0" borderId="91" xfId="0" applyNumberFormat="1" applyBorder="1" applyAlignment="1" applyProtection="1">
      <alignment horizontal="left" vertical="center"/>
    </xf>
    <xf numFmtId="0" fontId="0" fillId="6" borderId="58" xfId="0" applyFill="1" applyBorder="1" applyAlignment="1" applyProtection="1">
      <alignment vertical="center"/>
    </xf>
    <xf numFmtId="0" fontId="7" fillId="0" borderId="84" xfId="0" applyFont="1" applyBorder="1" applyAlignment="1" applyProtection="1">
      <alignment vertical="center"/>
    </xf>
    <xf numFmtId="167" fontId="0" fillId="0" borderId="85" xfId="0" applyNumberFormat="1" applyBorder="1" applyAlignment="1" applyProtection="1">
      <alignment horizontal="left" vertical="center"/>
    </xf>
    <xf numFmtId="0" fontId="0" fillId="6" borderId="86" xfId="0" applyFill="1" applyBorder="1" applyAlignment="1" applyProtection="1">
      <alignment vertical="center"/>
    </xf>
    <xf numFmtId="0" fontId="0" fillId="11" borderId="0" xfId="0" applyFill="1" applyAlignment="1" applyProtection="1">
      <alignment vertical="center"/>
    </xf>
    <xf numFmtId="0" fontId="34" fillId="11" borderId="0" xfId="0" applyFont="1" applyFill="1" applyAlignment="1" applyProtection="1">
      <alignment vertical="center"/>
    </xf>
    <xf numFmtId="0" fontId="0" fillId="9" borderId="0" xfId="0" applyFill="1" applyAlignment="1" applyProtection="1">
      <alignment vertical="center"/>
    </xf>
    <xf numFmtId="0" fontId="34" fillId="9" borderId="0" xfId="0" applyFont="1" applyFill="1" applyAlignment="1" applyProtection="1">
      <alignment vertical="center"/>
    </xf>
    <xf numFmtId="0" fontId="0" fillId="4" borderId="0" xfId="0" applyFill="1" applyProtection="1"/>
    <xf numFmtId="0" fontId="34" fillId="4" borderId="0" xfId="0" applyFont="1" applyFill="1" applyProtection="1"/>
    <xf numFmtId="0" fontId="7" fillId="0" borderId="47" xfId="0" applyFont="1" applyBorder="1" applyProtection="1"/>
    <xf numFmtId="0" fontId="7" fillId="0" borderId="48" xfId="0" applyFont="1" applyBorder="1" applyProtection="1"/>
    <xf numFmtId="0" fontId="7" fillId="0" borderId="48" xfId="0" applyFont="1" applyFill="1" applyBorder="1" applyProtection="1"/>
    <xf numFmtId="0" fontId="7" fillId="0" borderId="49" xfId="0" applyFont="1" applyBorder="1" applyProtection="1"/>
    <xf numFmtId="0" fontId="0" fillId="6" borderId="50" xfId="0" applyFill="1" applyBorder="1" applyProtection="1"/>
    <xf numFmtId="0" fontId="0" fillId="6" borderId="46" xfId="0" applyFill="1" applyBorder="1" applyProtection="1"/>
    <xf numFmtId="0" fontId="0" fillId="6" borderId="51" xfId="0" applyFill="1" applyBorder="1" applyProtection="1"/>
    <xf numFmtId="0" fontId="0" fillId="0" borderId="50" xfId="0" applyBorder="1" applyProtection="1"/>
    <xf numFmtId="0" fontId="0" fillId="0" borderId="46" xfId="0" applyBorder="1" applyProtection="1"/>
    <xf numFmtId="0" fontId="0" fillId="0" borderId="46" xfId="0" applyFill="1" applyBorder="1" applyProtection="1"/>
    <xf numFmtId="0" fontId="0" fillId="0" borderId="51" xfId="0" applyBorder="1" applyProtection="1"/>
    <xf numFmtId="0" fontId="0" fillId="11" borderId="0" xfId="0" applyFill="1" applyProtection="1"/>
    <xf numFmtId="0" fontId="34" fillId="11" borderId="0" xfId="0" applyFont="1" applyFill="1" applyProtection="1"/>
    <xf numFmtId="0" fontId="0" fillId="0" borderId="50" xfId="0" applyFill="1" applyBorder="1" applyProtection="1"/>
    <xf numFmtId="0" fontId="0" fillId="9" borderId="0" xfId="0" applyFill="1" applyProtection="1"/>
    <xf numFmtId="0" fontId="34" fillId="9" borderId="0" xfId="0" applyFont="1" applyFill="1" applyProtection="1"/>
    <xf numFmtId="0" fontId="0" fillId="7" borderId="46" xfId="0" applyFill="1" applyBorder="1" applyProtection="1"/>
    <xf numFmtId="0" fontId="5" fillId="7" borderId="46" xfId="0" applyFont="1" applyFill="1" applyBorder="1" applyProtection="1"/>
    <xf numFmtId="0" fontId="0" fillId="8" borderId="46" xfId="0" applyFill="1" applyBorder="1" applyProtection="1"/>
    <xf numFmtId="0" fontId="0" fillId="0" borderId="52" xfId="0" applyBorder="1" applyProtection="1"/>
    <xf numFmtId="0" fontId="0" fillId="0" borderId="53" xfId="0" applyBorder="1" applyProtection="1"/>
    <xf numFmtId="0" fontId="0" fillId="0" borderId="53" xfId="0" applyFill="1" applyBorder="1" applyProtection="1"/>
    <xf numFmtId="0" fontId="0" fillId="0" borderId="54" xfId="0" applyBorder="1" applyProtection="1"/>
    <xf numFmtId="0" fontId="0" fillId="0" borderId="0" xfId="0" applyNumberFormat="1" applyProtection="1"/>
    <xf numFmtId="0" fontId="0" fillId="5" borderId="0" xfId="0" applyNumberFormat="1" applyFill="1" applyProtection="1"/>
    <xf numFmtId="0" fontId="5" fillId="5" borderId="0" xfId="0" applyNumberFormat="1" applyFont="1" applyFill="1" applyProtection="1"/>
    <xf numFmtId="0" fontId="0" fillId="4" borderId="0" xfId="0" applyNumberFormat="1" applyFill="1" applyProtection="1"/>
    <xf numFmtId="0" fontId="34" fillId="4" borderId="0" xfId="0" applyNumberFormat="1" applyFont="1" applyFill="1" applyProtection="1"/>
    <xf numFmtId="0" fontId="24" fillId="4" borderId="0" xfId="0" applyNumberFormat="1" applyFont="1" applyFill="1" applyProtection="1"/>
    <xf numFmtId="0" fontId="5" fillId="0" borderId="0" xfId="0" applyNumberFormat="1" applyFont="1" applyBorder="1" applyProtection="1"/>
    <xf numFmtId="0" fontId="0" fillId="0" borderId="0" xfId="0" applyNumberFormat="1" applyBorder="1" applyProtection="1"/>
    <xf numFmtId="0" fontId="7" fillId="0" borderId="0" xfId="0" applyNumberFormat="1" applyFont="1" applyProtection="1"/>
    <xf numFmtId="0" fontId="0" fillId="6" borderId="46" xfId="0" applyNumberFormat="1" applyFill="1" applyBorder="1" applyProtection="1"/>
    <xf numFmtId="0" fontId="0" fillId="6" borderId="3" xfId="0" applyNumberFormat="1" applyFill="1" applyBorder="1" applyProtection="1"/>
    <xf numFmtId="0" fontId="0" fillId="6" borderId="51" xfId="0" applyNumberFormat="1" applyFill="1" applyBorder="1" applyProtection="1"/>
    <xf numFmtId="0" fontId="0" fillId="6" borderId="31" xfId="0" applyNumberFormat="1" applyFill="1" applyBorder="1" applyProtection="1"/>
    <xf numFmtId="0" fontId="0" fillId="6" borderId="31" xfId="0" quotePrefix="1" applyNumberFormat="1" applyFill="1" applyBorder="1" applyProtection="1"/>
    <xf numFmtId="0" fontId="0" fillId="0" borderId="3" xfId="0" applyNumberFormat="1" applyFill="1" applyBorder="1" applyProtection="1"/>
    <xf numFmtId="0" fontId="0" fillId="0" borderId="51" xfId="0" applyNumberFormat="1" applyFill="1" applyBorder="1" applyProtection="1"/>
    <xf numFmtId="0" fontId="0" fillId="7" borderId="31" xfId="0" applyNumberFormat="1" applyFill="1" applyBorder="1" applyProtection="1"/>
    <xf numFmtId="0" fontId="5" fillId="7" borderId="31" xfId="0" applyNumberFormat="1" applyFont="1" applyFill="1" applyBorder="1" applyProtection="1"/>
    <xf numFmtId="0" fontId="0" fillId="7" borderId="31" xfId="0" quotePrefix="1" applyNumberFormat="1" applyFill="1" applyBorder="1" applyProtection="1"/>
    <xf numFmtId="0" fontId="0" fillId="0" borderId="31" xfId="0" quotePrefix="1" applyNumberFormat="1" applyBorder="1" applyProtection="1"/>
    <xf numFmtId="0" fontId="0" fillId="0" borderId="35" xfId="0" applyNumberFormat="1" applyBorder="1" applyProtection="1"/>
    <xf numFmtId="0" fontId="0" fillId="0" borderId="38" xfId="0" applyNumberFormat="1" applyBorder="1" applyProtection="1"/>
    <xf numFmtId="0" fontId="0" fillId="4" borderId="0" xfId="0" applyNumberFormat="1" applyFill="1" applyBorder="1" applyProtection="1"/>
    <xf numFmtId="0" fontId="0" fillId="5" borderId="0" xfId="0" applyNumberFormat="1" applyFill="1" applyBorder="1" applyProtection="1"/>
    <xf numFmtId="0" fontId="0" fillId="0" borderId="50" xfId="0" applyNumberFormat="1" applyFill="1" applyBorder="1" applyProtection="1"/>
    <xf numFmtId="0" fontId="5" fillId="0" borderId="3" xfId="0" applyNumberFormat="1" applyFont="1" applyFill="1" applyBorder="1" applyProtection="1"/>
    <xf numFmtId="0" fontId="5" fillId="0" borderId="46" xfId="0" quotePrefix="1" applyNumberFormat="1" applyFont="1" applyFill="1" applyBorder="1" applyProtection="1"/>
    <xf numFmtId="0" fontId="0" fillId="7" borderId="50" xfId="0" applyNumberFormat="1" applyFill="1" applyBorder="1" applyProtection="1"/>
    <xf numFmtId="0" fontId="0" fillId="7" borderId="46" xfId="0" applyNumberFormat="1" applyFill="1" applyBorder="1" applyProtection="1"/>
    <xf numFmtId="0" fontId="0" fillId="7" borderId="51" xfId="0" applyNumberFormat="1" applyFill="1" applyBorder="1" applyProtection="1"/>
    <xf numFmtId="0" fontId="0" fillId="0" borderId="50" xfId="0" applyNumberFormat="1" applyBorder="1" applyProtection="1"/>
    <xf numFmtId="0" fontId="0" fillId="0" borderId="3" xfId="0" applyFill="1" applyBorder="1" applyProtection="1"/>
    <xf numFmtId="0" fontId="0" fillId="0" borderId="51" xfId="0" applyFill="1" applyBorder="1" applyProtection="1"/>
    <xf numFmtId="0" fontId="0" fillId="7" borderId="31" xfId="0" applyFill="1" applyBorder="1" applyProtection="1"/>
    <xf numFmtId="0" fontId="0" fillId="7" borderId="0" xfId="0" applyFill="1" applyProtection="1"/>
    <xf numFmtId="0" fontId="0" fillId="0" borderId="52" xfId="0" applyNumberFormat="1" applyBorder="1" applyProtection="1"/>
    <xf numFmtId="0" fontId="0" fillId="0" borderId="53" xfId="0" applyNumberFormat="1" applyFill="1" applyBorder="1" applyProtection="1"/>
    <xf numFmtId="0" fontId="0" fillId="0" borderId="56" xfId="0" applyNumberFormat="1" applyFill="1" applyBorder="1" applyProtection="1"/>
    <xf numFmtId="0" fontId="0" fillId="0" borderId="54" xfId="0" applyNumberFormat="1" applyFill="1" applyBorder="1" applyProtection="1"/>
    <xf numFmtId="0" fontId="0" fillId="7" borderId="35" xfId="0" applyNumberFormat="1" applyFill="1" applyBorder="1" applyProtection="1"/>
    <xf numFmtId="0" fontId="5" fillId="0" borderId="0" xfId="0" applyNumberFormat="1" applyFont="1" applyProtection="1"/>
    <xf numFmtId="0" fontId="0" fillId="11" borderId="0" xfId="0" applyNumberFormat="1" applyFill="1" applyProtection="1"/>
    <xf numFmtId="0" fontId="34" fillId="11" borderId="0" xfId="0" applyNumberFormat="1" applyFont="1" applyFill="1" applyProtection="1"/>
    <xf numFmtId="0" fontId="24" fillId="11" borderId="0" xfId="0" applyNumberFormat="1" applyFont="1" applyFill="1" applyProtection="1"/>
    <xf numFmtId="0" fontId="0" fillId="9" borderId="0" xfId="0" applyNumberFormat="1" applyFill="1" applyProtection="1"/>
    <xf numFmtId="0" fontId="34" fillId="9" borderId="0" xfId="0" applyNumberFormat="1" applyFont="1" applyFill="1" applyProtection="1"/>
    <xf numFmtId="0" fontId="24" fillId="9" borderId="0" xfId="0" applyNumberFormat="1" applyFont="1" applyFill="1" applyProtection="1"/>
    <xf numFmtId="0" fontId="5" fillId="5" borderId="0" xfId="0" applyFont="1" applyFill="1" applyProtection="1"/>
    <xf numFmtId="0" fontId="0" fillId="5" borderId="0" xfId="0" applyFill="1" applyBorder="1" applyProtection="1"/>
    <xf numFmtId="0" fontId="0" fillId="6" borderId="47" xfId="0" applyFill="1" applyBorder="1" applyProtection="1"/>
    <xf numFmtId="0" fontId="0" fillId="6" borderId="48" xfId="0" applyFill="1" applyBorder="1" applyProtection="1"/>
    <xf numFmtId="0" fontId="0" fillId="6" borderId="49" xfId="0" applyFill="1" applyBorder="1" applyProtection="1"/>
    <xf numFmtId="0" fontId="0" fillId="6" borderId="59" xfId="0" applyFill="1" applyBorder="1" applyProtection="1"/>
    <xf numFmtId="0" fontId="0" fillId="4" borderId="0" xfId="0" applyFill="1" applyBorder="1" applyProtection="1"/>
    <xf numFmtId="0" fontId="0" fillId="0" borderId="60" xfId="0" applyBorder="1" applyProtection="1"/>
    <xf numFmtId="0" fontId="7" fillId="6" borderId="59" xfId="0" applyFont="1" applyFill="1" applyBorder="1" applyProtection="1"/>
    <xf numFmtId="0" fontId="0" fillId="0" borderId="61" xfId="0" applyBorder="1" applyProtection="1"/>
    <xf numFmtId="0" fontId="5" fillId="0" borderId="53" xfId="0" applyFont="1" applyFill="1" applyBorder="1" applyProtection="1"/>
    <xf numFmtId="0" fontId="5" fillId="0" borderId="52" xfId="0" applyFont="1" applyFill="1" applyBorder="1" applyProtection="1"/>
    <xf numFmtId="0" fontId="7" fillId="0" borderId="53" xfId="0" applyFont="1" applyFill="1" applyBorder="1" applyProtection="1"/>
    <xf numFmtId="0" fontId="7" fillId="0" borderId="54" xfId="0" applyFont="1" applyFill="1" applyBorder="1" applyProtection="1"/>
    <xf numFmtId="0" fontId="5" fillId="4" borderId="0" xfId="0" applyFont="1" applyFill="1" applyProtection="1"/>
    <xf numFmtId="0" fontId="5" fillId="0" borderId="0" xfId="0" applyFont="1" applyFill="1" applyProtection="1"/>
    <xf numFmtId="0" fontId="0" fillId="11" borderId="0" xfId="0" applyFill="1" applyBorder="1" applyProtection="1"/>
    <xf numFmtId="0" fontId="0" fillId="11" borderId="0" xfId="0" applyNumberFormat="1" applyFill="1" applyBorder="1" applyProtection="1"/>
    <xf numFmtId="0" fontId="5" fillId="11" borderId="0" xfId="0" applyFont="1" applyFill="1" applyProtection="1"/>
    <xf numFmtId="0" fontId="0" fillId="9" borderId="0" xfId="0" applyFill="1" applyBorder="1" applyProtection="1"/>
    <xf numFmtId="0" fontId="0" fillId="9" borderId="0" xfId="0" applyNumberFormat="1" applyFill="1" applyBorder="1" applyProtection="1"/>
    <xf numFmtId="0" fontId="5" fillId="9" borderId="0" xfId="0" applyFont="1" applyFill="1" applyProtection="1"/>
    <xf numFmtId="0" fontId="7" fillId="5" borderId="0" xfId="0" applyFont="1" applyFill="1" applyProtection="1"/>
    <xf numFmtId="0" fontId="7" fillId="4" borderId="0" xfId="0" applyFont="1" applyFill="1" applyBorder="1" applyProtection="1"/>
    <xf numFmtId="167" fontId="5" fillId="0" borderId="46" xfId="0" applyNumberFormat="1" applyFont="1" applyFill="1" applyBorder="1" applyProtection="1"/>
    <xf numFmtId="0" fontId="7" fillId="6" borderId="62" xfId="0" applyFont="1" applyFill="1" applyBorder="1" applyProtection="1"/>
    <xf numFmtId="0" fontId="0" fillId="0" borderId="63" xfId="0" applyBorder="1" applyProtection="1"/>
    <xf numFmtId="0" fontId="0" fillId="0" borderId="64" xfId="0" applyBorder="1" applyProtection="1"/>
    <xf numFmtId="0" fontId="7" fillId="6" borderId="36" xfId="0" applyFont="1" applyFill="1" applyBorder="1" applyProtection="1"/>
    <xf numFmtId="0" fontId="7" fillId="8" borderId="29" xfId="0" applyFont="1" applyFill="1" applyBorder="1" applyProtection="1"/>
    <xf numFmtId="0" fontId="5" fillId="0" borderId="29" xfId="0" applyFont="1" applyFill="1" applyBorder="1" applyProtection="1"/>
    <xf numFmtId="0" fontId="0" fillId="6" borderId="53" xfId="0" applyFill="1" applyBorder="1" applyProtection="1"/>
    <xf numFmtId="0" fontId="0" fillId="6" borderId="54" xfId="0" applyFill="1" applyBorder="1" applyProtection="1"/>
    <xf numFmtId="0" fontId="7" fillId="6" borderId="47" xfId="0" applyFont="1" applyFill="1" applyBorder="1" applyAlignment="1" applyProtection="1">
      <alignment horizontal="left"/>
    </xf>
    <xf numFmtId="0" fontId="7" fillId="6" borderId="48" xfId="0" applyFont="1" applyFill="1" applyBorder="1" applyAlignment="1" applyProtection="1">
      <alignment horizontal="left"/>
    </xf>
    <xf numFmtId="0" fontId="7" fillId="6" borderId="49" xfId="0" applyFont="1" applyFill="1" applyBorder="1" applyAlignment="1" applyProtection="1">
      <alignment horizontal="left"/>
    </xf>
    <xf numFmtId="0" fontId="7" fillId="11" borderId="0" xfId="0" applyFont="1" applyFill="1" applyBorder="1" applyProtection="1"/>
    <xf numFmtId="0" fontId="0" fillId="0" borderId="50" xfId="0" applyBorder="1" applyAlignment="1" applyProtection="1">
      <alignment horizontal="left"/>
    </xf>
    <xf numFmtId="0" fontId="0" fillId="0" borderId="46" xfId="0" applyBorder="1" applyAlignment="1" applyProtection="1">
      <alignment horizontal="left"/>
    </xf>
    <xf numFmtId="0" fontId="0" fillId="6" borderId="46" xfId="0" applyFill="1" applyBorder="1" applyAlignment="1" applyProtection="1">
      <alignment horizontal="left"/>
    </xf>
    <xf numFmtId="0" fontId="0" fillId="6" borderId="51" xfId="0" applyFill="1" applyBorder="1" applyAlignment="1" applyProtection="1">
      <alignment horizontal="left"/>
    </xf>
    <xf numFmtId="0" fontId="5" fillId="0" borderId="46" xfId="0" applyFont="1" applyBorder="1" applyAlignment="1" applyProtection="1">
      <alignment horizontal="left"/>
    </xf>
    <xf numFmtId="0" fontId="0" fillId="0" borderId="52" xfId="0" applyBorder="1" applyAlignment="1" applyProtection="1">
      <alignment horizontal="left"/>
    </xf>
    <xf numFmtId="0" fontId="5" fillId="0" borderId="53" xfId="0" applyFont="1" applyBorder="1" applyAlignment="1" applyProtection="1">
      <alignment horizontal="left"/>
    </xf>
    <xf numFmtId="0" fontId="0" fillId="6" borderId="53" xfId="0" applyFill="1" applyBorder="1" applyAlignment="1" applyProtection="1">
      <alignment horizontal="left"/>
    </xf>
    <xf numFmtId="0" fontId="0" fillId="6" borderId="54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7" borderId="46" xfId="0" applyFill="1" applyBorder="1" applyAlignment="1" applyProtection="1">
      <alignment horizontal="left"/>
    </xf>
    <xf numFmtId="0" fontId="5" fillId="7" borderId="46" xfId="0" applyFont="1" applyFill="1" applyBorder="1" applyAlignment="1" applyProtection="1">
      <alignment horizontal="left"/>
    </xf>
    <xf numFmtId="0" fontId="5" fillId="7" borderId="53" xfId="0" applyFont="1" applyFill="1" applyBorder="1" applyAlignment="1" applyProtection="1">
      <alignment horizontal="left"/>
    </xf>
    <xf numFmtId="0" fontId="5" fillId="6" borderId="46" xfId="0" applyFont="1" applyFill="1" applyBorder="1" applyAlignment="1" applyProtection="1">
      <alignment horizontal="left"/>
    </xf>
    <xf numFmtId="0" fontId="5" fillId="6" borderId="51" xfId="0" applyFont="1" applyFill="1" applyBorder="1" applyAlignment="1" applyProtection="1">
      <alignment horizontal="left"/>
    </xf>
    <xf numFmtId="0" fontId="7" fillId="9" borderId="0" xfId="0" applyFont="1" applyFill="1" applyBorder="1" applyProtection="1"/>
    <xf numFmtId="0" fontId="5" fillId="6" borderId="53" xfId="0" applyFont="1" applyFill="1" applyBorder="1" applyAlignment="1" applyProtection="1">
      <alignment horizontal="left"/>
    </xf>
    <xf numFmtId="0" fontId="5" fillId="6" borderId="54" xfId="0" applyFont="1" applyFill="1" applyBorder="1" applyAlignment="1" applyProtection="1">
      <alignment horizontal="left"/>
    </xf>
    <xf numFmtId="0" fontId="0" fillId="0" borderId="0" xfId="0" applyAlignment="1" applyProtection="1"/>
    <xf numFmtId="168" fontId="15" fillId="0" borderId="0" xfId="8" quotePrefix="1" applyNumberFormat="1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4" xfId="0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0" fillId="0" borderId="11" xfId="0" applyBorder="1" applyProtection="1"/>
    <xf numFmtId="0" fontId="5" fillId="0" borderId="10" xfId="0" applyFont="1" applyBorder="1" applyProtection="1"/>
    <xf numFmtId="0" fontId="33" fillId="0" borderId="10" xfId="9" applyFont="1" applyBorder="1" applyAlignment="1" applyProtection="1">
      <alignment vertical="center" wrapText="1"/>
    </xf>
    <xf numFmtId="0" fontId="33" fillId="0" borderId="10" xfId="9" applyFont="1" applyFill="1" applyBorder="1" applyAlignment="1" applyProtection="1">
      <alignment horizontal="left" vertical="center" wrapText="1" indent="2"/>
    </xf>
    <xf numFmtId="0" fontId="0" fillId="0" borderId="11" xfId="0" applyFill="1" applyBorder="1" applyProtection="1"/>
    <xf numFmtId="0" fontId="7" fillId="0" borderId="10" xfId="0" applyFont="1" applyBorder="1" applyProtection="1"/>
    <xf numFmtId="0" fontId="33" fillId="0" borderId="13" xfId="9" applyFont="1" applyBorder="1" applyAlignment="1" applyProtection="1">
      <alignment vertical="center" wrapText="1"/>
    </xf>
    <xf numFmtId="0" fontId="7" fillId="6" borderId="8" xfId="9" applyFont="1" applyFill="1" applyBorder="1" applyAlignment="1" applyProtection="1">
      <alignment vertical="center" wrapText="1"/>
      <protection locked="0"/>
    </xf>
    <xf numFmtId="0" fontId="7" fillId="0" borderId="8" xfId="9" applyFont="1" applyFill="1" applyBorder="1" applyAlignment="1" applyProtection="1">
      <alignment horizontal="left" vertical="center" wrapText="1"/>
    </xf>
    <xf numFmtId="0" fontId="33" fillId="0" borderId="8" xfId="9" applyFont="1" applyBorder="1" applyAlignment="1" applyProtection="1">
      <alignment horizontal="left" vertical="center" wrapText="1" indent="1"/>
    </xf>
    <xf numFmtId="0" fontId="0" fillId="0" borderId="8" xfId="0" applyBorder="1" applyProtection="1"/>
    <xf numFmtId="43" fontId="7" fillId="0" borderId="8" xfId="9" applyNumberFormat="1" applyFont="1" applyFill="1" applyBorder="1" applyAlignment="1" applyProtection="1">
      <alignment vertical="center" wrapText="1"/>
    </xf>
    <xf numFmtId="0" fontId="5" fillId="0" borderId="8" xfId="9" applyBorder="1" applyAlignment="1" applyProtection="1">
      <alignment vertical="top" wrapText="1"/>
    </xf>
    <xf numFmtId="0" fontId="0" fillId="0" borderId="9" xfId="0" applyBorder="1" applyProtection="1"/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0" fillId="0" borderId="76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13" fillId="6" borderId="20" xfId="0" applyFont="1" applyFill="1" applyBorder="1" applyAlignment="1" applyProtection="1">
      <alignment vertical="center"/>
      <protection locked="0"/>
    </xf>
    <xf numFmtId="0" fontId="7" fillId="0" borderId="92" xfId="0" applyFont="1" applyFill="1" applyBorder="1" applyAlignment="1" applyProtection="1">
      <alignment vertical="center" wrapText="1"/>
    </xf>
    <xf numFmtId="0" fontId="7" fillId="3" borderId="20" xfId="1" applyNumberFormat="1" applyFont="1" applyFill="1" applyBorder="1" applyAlignment="1" applyProtection="1">
      <alignment horizontal="right" vertical="center"/>
    </xf>
    <xf numFmtId="0" fontId="38" fillId="0" borderId="0" xfId="0" applyFont="1" applyFill="1" applyBorder="1" applyAlignment="1" applyProtection="1">
      <alignment vertical="top" wrapText="1"/>
    </xf>
    <xf numFmtId="0" fontId="37" fillId="0" borderId="0" xfId="0" applyFont="1" applyAlignment="1" applyProtection="1">
      <alignment horizontal="left" vertical="top"/>
    </xf>
    <xf numFmtId="0" fontId="37" fillId="0" borderId="0" xfId="0" applyFont="1" applyFill="1" applyBorder="1" applyAlignment="1" applyProtection="1">
      <alignment horizontal="left" vertical="top"/>
    </xf>
    <xf numFmtId="0" fontId="7" fillId="6" borderId="71" xfId="0" applyFont="1" applyFill="1" applyBorder="1" applyAlignment="1" applyProtection="1">
      <alignment horizontal="left" vertical="center"/>
      <protection locked="0"/>
    </xf>
    <xf numFmtId="0" fontId="7" fillId="6" borderId="65" xfId="0" applyFont="1" applyFill="1" applyBorder="1" applyAlignment="1" applyProtection="1">
      <alignment horizontal="left" vertical="center"/>
      <protection locked="0"/>
    </xf>
    <xf numFmtId="0" fontId="7" fillId="6" borderId="74" xfId="0" applyFont="1" applyFill="1" applyBorder="1" applyAlignment="1" applyProtection="1">
      <alignment horizontal="left" vertical="center"/>
      <protection locked="0"/>
    </xf>
    <xf numFmtId="0" fontId="7" fillId="6" borderId="75" xfId="0" applyFont="1" applyFill="1" applyBorder="1" applyAlignment="1" applyProtection="1">
      <alignment horizontal="left" vertical="center"/>
      <protection locked="0"/>
    </xf>
    <xf numFmtId="0" fontId="7" fillId="0" borderId="68" xfId="0" applyFont="1" applyFill="1" applyBorder="1" applyAlignment="1" applyProtection="1">
      <alignment horizontal="left" vertical="center"/>
    </xf>
    <xf numFmtId="0" fontId="7" fillId="0" borderId="81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77" xfId="0" applyFont="1" applyFill="1" applyBorder="1" applyAlignment="1" applyProtection="1">
      <alignment horizontal="left" vertical="center"/>
    </xf>
    <xf numFmtId="0" fontId="7" fillId="0" borderId="78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34" fillId="10" borderId="1" xfId="0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 applyProtection="1">
      <alignment horizontal="center" vertical="center" wrapText="1"/>
    </xf>
    <xf numFmtId="0" fontId="34" fillId="10" borderId="2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3" fillId="6" borderId="10" xfId="5" applyFont="1" applyFill="1" applyBorder="1" applyAlignment="1" applyProtection="1">
      <alignment horizontal="left" vertical="center" wrapText="1"/>
      <protection locked="0"/>
    </xf>
    <xf numFmtId="0" fontId="3" fillId="6" borderId="0" xfId="5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3" fillId="6" borderId="25" xfId="5" applyFont="1" applyFill="1" applyBorder="1" applyAlignment="1" applyProtection="1">
      <alignment horizontal="left" vertical="center" wrapText="1"/>
      <protection locked="0"/>
    </xf>
    <xf numFmtId="0" fontId="3" fillId="6" borderId="22" xfId="5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42" xfId="0" applyFont="1" applyFill="1" applyBorder="1" applyAlignment="1" applyProtection="1"/>
    <xf numFmtId="0" fontId="7" fillId="0" borderId="14" xfId="0" applyFont="1" applyFill="1" applyBorder="1" applyAlignment="1" applyProtection="1"/>
    <xf numFmtId="0" fontId="7" fillId="0" borderId="10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4" borderId="68" xfId="0" applyFont="1" applyFill="1" applyBorder="1" applyAlignment="1" applyProtection="1">
      <alignment horizontal="center" vertical="center" wrapText="1"/>
    </xf>
    <xf numFmtId="0" fontId="7" fillId="4" borderId="81" xfId="0" applyFont="1" applyFill="1" applyBorder="1" applyAlignment="1" applyProtection="1">
      <alignment horizontal="center" vertical="center"/>
    </xf>
    <xf numFmtId="0" fontId="7" fillId="4" borderId="83" xfId="0" applyFont="1" applyFill="1" applyBorder="1" applyAlignment="1" applyProtection="1">
      <alignment horizontal="center" vertical="center"/>
    </xf>
    <xf numFmtId="49" fontId="25" fillId="0" borderId="0" xfId="0" applyNumberFormat="1" applyFont="1" applyAlignment="1" applyProtection="1">
      <alignment horizontal="center" vertical="center"/>
    </xf>
    <xf numFmtId="0" fontId="7" fillId="10" borderId="68" xfId="0" applyFont="1" applyFill="1" applyBorder="1" applyAlignment="1" applyProtection="1">
      <alignment horizontal="center" vertical="center" wrapText="1"/>
    </xf>
    <xf numFmtId="0" fontId="7" fillId="10" borderId="81" xfId="0" applyFont="1" applyFill="1" applyBorder="1" applyAlignment="1" applyProtection="1">
      <alignment horizontal="center" vertical="center"/>
    </xf>
    <xf numFmtId="0" fontId="7" fillId="10" borderId="83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3" fillId="6" borderId="13" xfId="5" applyFont="1" applyFill="1" applyBorder="1" applyAlignment="1" applyProtection="1">
      <alignment horizontal="left" vertical="center" wrapText="1"/>
      <protection locked="0"/>
    </xf>
    <xf numFmtId="0" fontId="3" fillId="6" borderId="8" xfId="5" applyFont="1" applyFill="1" applyBorder="1" applyAlignment="1" applyProtection="1">
      <alignment horizontal="left" vertical="center" wrapText="1"/>
      <protection locked="0"/>
    </xf>
    <xf numFmtId="0" fontId="7" fillId="6" borderId="8" xfId="9" applyFont="1" applyFill="1" applyBorder="1" applyAlignment="1" applyProtection="1">
      <alignment horizontal="center" wrapText="1"/>
      <protection locked="0"/>
    </xf>
    <xf numFmtId="0" fontId="7" fillId="6" borderId="0" xfId="9" applyFont="1" applyFill="1" applyBorder="1" applyAlignment="1" applyProtection="1">
      <alignment horizontal="center" wrapText="1"/>
      <protection locked="0"/>
    </xf>
    <xf numFmtId="0" fontId="33" fillId="0" borderId="10" xfId="9" applyFont="1" applyBorder="1" applyAlignment="1" applyProtection="1">
      <alignment horizontal="left" vertical="center" wrapText="1"/>
    </xf>
    <xf numFmtId="0" fontId="33" fillId="0" borderId="0" xfId="9" applyFont="1" applyBorder="1" applyAlignment="1" applyProtection="1">
      <alignment horizontal="left" vertical="center" wrapText="1"/>
    </xf>
    <xf numFmtId="0" fontId="8" fillId="0" borderId="0" xfId="9" applyFont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/>
    </xf>
    <xf numFmtId="0" fontId="35" fillId="0" borderId="43" xfId="0" applyFont="1" applyFill="1" applyBorder="1" applyAlignment="1" applyProtection="1">
      <alignment horizontal="center" vertical="center"/>
    </xf>
    <xf numFmtId="0" fontId="35" fillId="0" borderId="44" xfId="0" applyFont="1" applyFill="1" applyBorder="1" applyAlignment="1" applyProtection="1">
      <alignment horizontal="center" vertical="center"/>
    </xf>
    <xf numFmtId="0" fontId="35" fillId="0" borderId="45" xfId="0" applyFont="1" applyFill="1" applyBorder="1" applyAlignment="1" applyProtection="1">
      <alignment horizontal="center" vertical="center"/>
    </xf>
    <xf numFmtId="0" fontId="7" fillId="6" borderId="82" xfId="0" applyFont="1" applyFill="1" applyBorder="1" applyAlignment="1" applyProtection="1">
      <alignment horizontal="left" vertical="center"/>
      <protection locked="0"/>
    </xf>
    <xf numFmtId="0" fontId="7" fillId="6" borderId="81" xfId="0" applyFont="1" applyFill="1" applyBorder="1" applyAlignment="1" applyProtection="1">
      <alignment horizontal="left" vertical="center"/>
      <protection locked="0"/>
    </xf>
    <xf numFmtId="0" fontId="7" fillId="6" borderId="83" xfId="0" applyFont="1" applyFill="1" applyBorder="1" applyAlignment="1" applyProtection="1">
      <alignment horizontal="left" vertical="center"/>
      <protection locked="0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5" fillId="0" borderId="10" xfId="5" applyFont="1" applyFill="1" applyBorder="1" applyAlignment="1" applyProtection="1">
      <alignment horizontal="left" vertical="center"/>
    </xf>
    <xf numFmtId="0" fontId="5" fillId="0" borderId="0" xfId="5" applyFont="1" applyFill="1" applyBorder="1" applyAlignment="1" applyProtection="1">
      <alignment horizontal="left" vertical="center"/>
    </xf>
    <xf numFmtId="0" fontId="3" fillId="0" borderId="13" xfId="5" applyFont="1" applyFill="1" applyBorder="1" applyAlignment="1" applyProtection="1">
      <alignment horizontal="left" vertical="center" wrapText="1"/>
    </xf>
    <xf numFmtId="0" fontId="16" fillId="0" borderId="8" xfId="5" applyFont="1" applyFill="1" applyBorder="1" applyAlignment="1" applyProtection="1">
      <alignment horizontal="left" vertical="center" wrapText="1"/>
    </xf>
    <xf numFmtId="0" fontId="5" fillId="0" borderId="10" xfId="5" applyFont="1" applyFill="1" applyBorder="1" applyAlignment="1" applyProtection="1">
      <alignment vertical="center"/>
    </xf>
    <xf numFmtId="0" fontId="5" fillId="0" borderId="0" xfId="5" applyFont="1" applyFill="1" applyBorder="1" applyAlignment="1" applyProtection="1">
      <alignment vertical="center"/>
    </xf>
    <xf numFmtId="0" fontId="2" fillId="6" borderId="10" xfId="5" applyFont="1" applyFill="1" applyBorder="1" applyAlignment="1" applyProtection="1">
      <alignment horizontal="left" vertical="center" wrapText="1"/>
      <protection locked="0"/>
    </xf>
    <xf numFmtId="0" fontId="32" fillId="0" borderId="14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" fillId="6" borderId="10" xfId="5" applyFont="1" applyFill="1" applyBorder="1" applyAlignment="1" applyProtection="1">
      <alignment horizontal="left" vertical="center" wrapText="1"/>
      <protection locked="0"/>
    </xf>
    <xf numFmtId="0" fontId="34" fillId="11" borderId="1" xfId="0" applyFont="1" applyFill="1" applyBorder="1" applyAlignment="1" applyProtection="1">
      <alignment horizontal="center" vertical="center" wrapText="1"/>
    </xf>
    <xf numFmtId="0" fontId="34" fillId="11" borderId="0" xfId="0" applyFont="1" applyFill="1" applyBorder="1" applyAlignment="1" applyProtection="1">
      <alignment horizontal="center" vertical="center" wrapText="1"/>
    </xf>
    <xf numFmtId="0" fontId="34" fillId="11" borderId="2" xfId="0" applyFont="1" applyFill="1" applyBorder="1" applyAlignment="1" applyProtection="1">
      <alignment horizontal="center" vertical="center" wrapText="1"/>
    </xf>
    <xf numFmtId="0" fontId="34" fillId="9" borderId="1" xfId="0" applyFont="1" applyFill="1" applyBorder="1" applyAlignment="1" applyProtection="1">
      <alignment horizontal="center" vertical="center" wrapText="1"/>
    </xf>
    <xf numFmtId="0" fontId="34" fillId="9" borderId="0" xfId="0" applyFont="1" applyFill="1" applyBorder="1" applyAlignment="1" applyProtection="1">
      <alignment horizontal="center" vertical="center" wrapText="1"/>
    </xf>
    <xf numFmtId="0" fontId="34" fillId="9" borderId="11" xfId="0" applyFont="1" applyFill="1" applyBorder="1" applyAlignment="1" applyProtection="1">
      <alignment horizontal="center" vertical="center" wrapText="1"/>
    </xf>
    <xf numFmtId="0" fontId="7" fillId="11" borderId="68" xfId="0" applyFont="1" applyFill="1" applyBorder="1" applyAlignment="1" applyProtection="1">
      <alignment horizontal="center" vertical="center" wrapText="1"/>
    </xf>
    <xf numFmtId="0" fontId="7" fillId="11" borderId="81" xfId="0" applyFont="1" applyFill="1" applyBorder="1" applyAlignment="1" applyProtection="1">
      <alignment horizontal="center" vertical="center"/>
    </xf>
    <xf numFmtId="0" fontId="7" fillId="11" borderId="83" xfId="0" applyFont="1" applyFill="1" applyBorder="1" applyAlignment="1" applyProtection="1">
      <alignment horizontal="center" vertical="center"/>
    </xf>
    <xf numFmtId="0" fontId="7" fillId="9" borderId="68" xfId="0" applyFont="1" applyFill="1" applyBorder="1" applyAlignment="1" applyProtection="1">
      <alignment horizontal="center" vertical="center" wrapText="1"/>
    </xf>
    <xf numFmtId="0" fontId="7" fillId="9" borderId="81" xfId="0" applyFont="1" applyFill="1" applyBorder="1" applyAlignment="1" applyProtection="1">
      <alignment horizontal="center" vertical="center"/>
    </xf>
    <xf numFmtId="0" fontId="7" fillId="9" borderId="73" xfId="0" applyFont="1" applyFill="1" applyBorder="1" applyAlignment="1" applyProtection="1">
      <alignment horizontal="center" vertical="center"/>
    </xf>
    <xf numFmtId="0" fontId="7" fillId="9" borderId="68" xfId="0" applyFont="1" applyFill="1" applyBorder="1" applyAlignment="1" applyProtection="1">
      <alignment horizontal="center" vertical="center"/>
    </xf>
    <xf numFmtId="0" fontId="7" fillId="11" borderId="81" xfId="0" applyFont="1" applyFill="1" applyBorder="1" applyAlignment="1" applyProtection="1">
      <alignment horizontal="center" vertical="center" wrapText="1"/>
    </xf>
    <xf numFmtId="0" fontId="7" fillId="11" borderId="83" xfId="0" applyFont="1" applyFill="1" applyBorder="1" applyAlignment="1" applyProtection="1">
      <alignment horizontal="center" vertical="center" wrapText="1"/>
    </xf>
    <xf numFmtId="0" fontId="3" fillId="6" borderId="26" xfId="5" applyFont="1" applyFill="1" applyBorder="1" applyAlignment="1" applyProtection="1">
      <alignment horizontal="left" vertical="center" wrapText="1"/>
      <protection locked="0"/>
    </xf>
    <xf numFmtId="0" fontId="3" fillId="6" borderId="5" xfId="5" applyFont="1" applyFill="1" applyBorder="1" applyAlignment="1" applyProtection="1">
      <alignment horizontal="left" vertical="center" wrapText="1"/>
      <protection locked="0"/>
    </xf>
  </cellXfs>
  <cellStyles count="18">
    <cellStyle name="Komma" xfId="1" builtinId="3"/>
    <cellStyle name="Link" xfId="2" builtinId="8"/>
    <cellStyle name="Milliers 2" xfId="3"/>
    <cellStyle name="Milliers 2 2" xfId="11"/>
    <cellStyle name="Milliers 2 3" xfId="16"/>
    <cellStyle name="Milliers 3" xfId="10"/>
    <cellStyle name="Milliers 3 2" xfId="17"/>
    <cellStyle name="Normal 2" xfId="4"/>
    <cellStyle name="Normal 2 2" xfId="5"/>
    <cellStyle name="Normal 2 2 2" xfId="13"/>
    <cellStyle name="Normal 2 3" xfId="12"/>
    <cellStyle name="Normal 3" xfId="6"/>
    <cellStyle name="Normal 3 2" xfId="14"/>
    <cellStyle name="Normal 4" xfId="7"/>
    <cellStyle name="Normal_tab_7_f_octobre_03" xfId="8"/>
    <cellStyle name="Standard" xfId="0" builtinId="0"/>
    <cellStyle name="Standard 2" xfId="9"/>
    <cellStyle name="Standard 2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1427692</xdr:colOff>
      <xdr:row>216</xdr:row>
      <xdr:rowOff>42334</xdr:rowOff>
    </xdr:from>
    <xdr:to>
      <xdr:col>2</xdr:col>
      <xdr:colOff>1427692</xdr:colOff>
      <xdr:row>220</xdr:row>
      <xdr:rowOff>109009</xdr:rowOff>
    </xdr:to>
    <xdr:pic>
      <xdr:nvPicPr>
        <xdr:cNvPr id="9274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9292" y="40038867"/>
          <a:ext cx="0" cy="108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showRowColHeaders="0" showRuler="0" view="pageLayout" zoomScaleNormal="100" workbookViewId="0">
      <selection activeCell="C3" sqref="C3"/>
    </sheetView>
  </sheetViews>
  <sheetFormatPr baseColWidth="10" defaultRowHeight="13.2" x14ac:dyDescent="0.25"/>
  <cols>
    <col min="1" max="1" width="3.6640625" customWidth="1"/>
    <col min="2" max="2" width="127.6640625" customWidth="1"/>
  </cols>
  <sheetData>
    <row r="1" spans="1:4" ht="30" customHeight="1" x14ac:dyDescent="0.25">
      <c r="A1" s="495" t="s">
        <v>444</v>
      </c>
      <c r="B1" s="495"/>
      <c r="C1" s="282"/>
      <c r="D1" s="281"/>
    </row>
    <row r="2" spans="1:4" ht="19.95" customHeight="1" x14ac:dyDescent="0.25">
      <c r="A2" s="282"/>
      <c r="B2" s="282"/>
      <c r="C2" s="282"/>
      <c r="D2" s="281"/>
    </row>
    <row r="3" spans="1:4" ht="55.2" customHeight="1" x14ac:dyDescent="0.25">
      <c r="A3" s="493" t="s">
        <v>445</v>
      </c>
      <c r="B3" s="493"/>
      <c r="C3" s="282"/>
      <c r="D3" s="281"/>
    </row>
    <row r="4" spans="1:4" ht="21.6" customHeight="1" x14ac:dyDescent="0.25">
      <c r="A4" s="282"/>
      <c r="B4" s="282"/>
      <c r="C4" s="282"/>
      <c r="D4" s="281"/>
    </row>
    <row r="5" spans="1:4" ht="55.2" customHeight="1" x14ac:dyDescent="0.25">
      <c r="A5" s="283" t="s">
        <v>446</v>
      </c>
      <c r="B5" s="284" t="s">
        <v>447</v>
      </c>
      <c r="C5" s="282"/>
      <c r="D5" s="282"/>
    </row>
    <row r="6" spans="1:4" ht="25.2" customHeight="1" x14ac:dyDescent="0.25">
      <c r="A6" s="283"/>
      <c r="B6" s="282"/>
      <c r="C6" s="282"/>
      <c r="D6" s="282"/>
    </row>
    <row r="7" spans="1:4" ht="55.2" customHeight="1" x14ac:dyDescent="0.25">
      <c r="A7" s="285" t="s">
        <v>446</v>
      </c>
      <c r="B7" s="284" t="s">
        <v>448</v>
      </c>
      <c r="C7" s="282"/>
      <c r="D7" s="282"/>
    </row>
    <row r="8" spans="1:4" x14ac:dyDescent="0.25">
      <c r="A8" s="282"/>
      <c r="B8" s="282"/>
      <c r="C8" s="282"/>
      <c r="D8" s="286"/>
    </row>
    <row r="9" spans="1:4" x14ac:dyDescent="0.25">
      <c r="A9" s="282"/>
      <c r="B9" s="282"/>
      <c r="C9" s="282"/>
      <c r="D9" s="281"/>
    </row>
    <row r="10" spans="1:4" x14ac:dyDescent="0.25">
      <c r="A10" s="282"/>
      <c r="B10" s="282"/>
      <c r="C10" s="282"/>
      <c r="D10" s="281"/>
    </row>
    <row r="11" spans="1:4" x14ac:dyDescent="0.25">
      <c r="A11" s="282"/>
      <c r="B11" s="282"/>
      <c r="C11" s="282"/>
      <c r="D11" s="281"/>
    </row>
    <row r="12" spans="1:4" ht="24.6" x14ac:dyDescent="0.25">
      <c r="A12" s="494" t="s">
        <v>312</v>
      </c>
      <c r="B12" s="494"/>
      <c r="C12" s="282"/>
      <c r="D12" s="281"/>
    </row>
    <row r="13" spans="1:4" x14ac:dyDescent="0.25">
      <c r="A13" s="288"/>
      <c r="B13" s="288"/>
    </row>
    <row r="14" spans="1:4" s="287" customFormat="1" ht="55.2" customHeight="1" x14ac:dyDescent="0.25">
      <c r="A14" s="493" t="s">
        <v>449</v>
      </c>
      <c r="B14" s="493"/>
      <c r="C14" s="289"/>
    </row>
    <row r="15" spans="1:4" x14ac:dyDescent="0.25">
      <c r="A15" s="288"/>
      <c r="B15" s="288"/>
    </row>
    <row r="16" spans="1:4" ht="52.2" x14ac:dyDescent="0.25">
      <c r="A16" s="290" t="s">
        <v>446</v>
      </c>
      <c r="B16" s="291" t="s">
        <v>450</v>
      </c>
    </row>
    <row r="17" spans="1:2" ht="15" x14ac:dyDescent="0.25">
      <c r="A17" s="290"/>
      <c r="B17" s="288"/>
    </row>
    <row r="18" spans="1:2" ht="34.799999999999997" x14ac:dyDescent="0.25">
      <c r="A18" s="292" t="s">
        <v>446</v>
      </c>
      <c r="B18" s="291" t="s">
        <v>451</v>
      </c>
    </row>
  </sheetData>
  <sheetProtection algorithmName="SHA-512" hashValue="+83NNI8mgsBHZ8mLLioOkcSDXQ1YkF1IyFwpLMtSmiHQEQC5H5A9WZWjKs2cQD9ArZAioLx533oy/lUdU9dQXw==" saltValue="eyur2jaFvdyxfvKbaEQi/w==" spinCount="100000" sheet="1" objects="1" scenarios="1"/>
  <mergeCells count="4">
    <mergeCell ref="A14:B14"/>
    <mergeCell ref="A12:B12"/>
    <mergeCell ref="A1:B1"/>
    <mergeCell ref="A3:B3"/>
  </mergeCells>
  <pageMargins left="0.7" right="0.7" top="0.75" bottom="0.75" header="0.3" footer="0.3"/>
  <pageSetup paperSize="9" scale="67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8" tint="0.39997558519241921"/>
    <pageSetUpPr fitToPage="1"/>
  </sheetPr>
  <dimension ref="A1:AC226"/>
  <sheetViews>
    <sheetView showGridLines="0" showRowColHeaders="0" tabSelected="1" showRuler="0" view="pageLayout" topLeftCell="A135" zoomScale="60" zoomScaleNormal="80" zoomScalePageLayoutView="60" workbookViewId="0">
      <selection activeCell="I220" sqref="I220"/>
    </sheetView>
  </sheetViews>
  <sheetFormatPr baseColWidth="10" defaultColWidth="11.44140625" defaultRowHeight="13.2" outlineLevelRow="1" outlineLevelCol="1" x14ac:dyDescent="0.25"/>
  <cols>
    <col min="1" max="1" width="29.88671875" style="2" customWidth="1"/>
    <col min="2" max="2" width="45.88671875" style="2" customWidth="1"/>
    <col min="3" max="3" width="27.88671875" style="2" customWidth="1"/>
    <col min="4" max="6" width="15.88671875" style="2" customWidth="1"/>
    <col min="7" max="7" width="2.44140625" style="2" customWidth="1"/>
    <col min="8" max="10" width="15.88671875" style="2" customWidth="1"/>
    <col min="11" max="11" width="2.44140625" style="2" hidden="1" customWidth="1" outlineLevel="1"/>
    <col min="12" max="14" width="15.88671875" style="2" hidden="1" customWidth="1" outlineLevel="1"/>
    <col min="15" max="15" width="2.44140625" style="2" customWidth="1" collapsed="1"/>
    <col min="16" max="18" width="15.88671875" style="2" hidden="1" customWidth="1" outlineLevel="1"/>
    <col min="19" max="19" width="11.44140625" style="2" collapsed="1"/>
    <col min="20" max="20" width="11.44140625" style="2" customWidth="1"/>
    <col min="21" max="21" width="36.109375" style="2" customWidth="1"/>
    <col min="22" max="22" width="66.44140625" style="2" customWidth="1"/>
    <col min="23" max="23" width="11.44140625" style="2"/>
    <col min="24" max="24" width="11.44140625" style="2" customWidth="1"/>
    <col min="25" max="26" width="11.44140625" style="2"/>
    <col min="27" max="29" width="28.109375" style="2" customWidth="1"/>
    <col min="30" max="16384" width="11.44140625" style="2"/>
  </cols>
  <sheetData>
    <row r="1" spans="1:26" ht="39.6" customHeight="1" x14ac:dyDescent="0.25">
      <c r="A1" s="491" t="s">
        <v>158</v>
      </c>
      <c r="B1" s="490" t="s">
        <v>129</v>
      </c>
      <c r="C1" s="106"/>
      <c r="D1" s="264"/>
      <c r="E1" s="265"/>
      <c r="F1" s="106"/>
      <c r="G1" s="19"/>
      <c r="H1" s="264"/>
      <c r="I1" s="266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6" s="37" customFormat="1" ht="15" customHeight="1" x14ac:dyDescent="0.25">
      <c r="A2" s="190" t="str">
        <f>Sprache!G6</f>
        <v>Kanton</v>
      </c>
      <c r="B2" s="251" t="s">
        <v>442</v>
      </c>
      <c r="C2" s="191"/>
      <c r="D2" s="555"/>
      <c r="E2" s="192"/>
      <c r="F2" s="192"/>
      <c r="G2" s="233"/>
      <c r="H2" s="191"/>
      <c r="I2" s="212"/>
      <c r="K2" s="181"/>
      <c r="O2" s="181"/>
      <c r="S2" s="180"/>
      <c r="T2" s="181"/>
      <c r="U2" s="182"/>
      <c r="V2" s="115"/>
    </row>
    <row r="3" spans="1:26" s="4" customFormat="1" ht="15" customHeight="1" x14ac:dyDescent="0.25">
      <c r="A3" s="194" t="str">
        <f>Sprache!G7</f>
        <v>Generation</v>
      </c>
      <c r="B3" s="209"/>
      <c r="C3" s="188"/>
      <c r="D3" s="556"/>
      <c r="E3" s="108"/>
      <c r="F3" s="108"/>
      <c r="G3" s="37"/>
      <c r="H3" s="188"/>
      <c r="I3" s="213"/>
      <c r="J3" s="113"/>
      <c r="K3" s="48"/>
      <c r="L3" s="113"/>
      <c r="M3" s="113"/>
      <c r="N3" s="113"/>
      <c r="O3" s="48"/>
      <c r="P3" s="113"/>
      <c r="Q3" s="113"/>
      <c r="R3" s="113"/>
      <c r="S3" s="48"/>
      <c r="T3" s="48"/>
      <c r="U3" s="48"/>
      <c r="V3" s="115"/>
      <c r="Z3" s="37"/>
    </row>
    <row r="4" spans="1:26" s="4" customFormat="1" ht="15" customHeight="1" x14ac:dyDescent="0.25">
      <c r="A4" s="243" t="str">
        <f>Sprache!G8</f>
        <v>Agglomeration</v>
      </c>
      <c r="B4" s="256"/>
      <c r="C4" s="188"/>
      <c r="D4" s="556"/>
      <c r="E4" s="267"/>
      <c r="F4" s="267"/>
      <c r="G4" s="267"/>
      <c r="H4" s="267"/>
      <c r="I4" s="213"/>
      <c r="J4" s="502"/>
      <c r="K4" s="502"/>
      <c r="L4" s="502"/>
      <c r="M4" s="113"/>
      <c r="N4" s="113"/>
      <c r="O4" s="48"/>
      <c r="P4" s="113"/>
      <c r="Q4" s="113"/>
      <c r="R4" s="113"/>
      <c r="S4" s="48"/>
      <c r="T4" s="48"/>
      <c r="U4" s="48"/>
      <c r="V4" s="115"/>
      <c r="Z4" s="37"/>
    </row>
    <row r="5" spans="1:26" s="4" customFormat="1" ht="15" customHeight="1" x14ac:dyDescent="0.25">
      <c r="A5" s="198" t="str">
        <f>Sprache!G9</f>
        <v>Grossregion:</v>
      </c>
      <c r="B5" s="189" t="str">
        <f>'Grossregion-Teuerung'!$F$8</f>
        <v/>
      </c>
      <c r="C5" s="188"/>
      <c r="D5" s="556"/>
      <c r="E5" s="267"/>
      <c r="F5" s="267"/>
      <c r="G5" s="37"/>
      <c r="H5" s="267"/>
      <c r="I5" s="213"/>
      <c r="J5" s="113"/>
      <c r="K5" s="48"/>
      <c r="L5" s="113"/>
      <c r="M5" s="113"/>
      <c r="N5" s="113"/>
      <c r="O5" s="48"/>
      <c r="P5" s="113"/>
      <c r="Q5" s="113"/>
      <c r="R5" s="113"/>
      <c r="S5" s="48"/>
      <c r="T5" s="48"/>
      <c r="U5" s="48"/>
      <c r="V5" s="115"/>
      <c r="Z5" s="37"/>
    </row>
    <row r="6" spans="1:26" s="4" customFormat="1" ht="15" customHeight="1" x14ac:dyDescent="0.25">
      <c r="A6" s="199" t="str">
        <f>Sprache!G10</f>
        <v>Kategorie:</v>
      </c>
      <c r="B6" s="252"/>
      <c r="C6" s="188"/>
      <c r="D6" s="556"/>
      <c r="E6" s="267"/>
      <c r="F6" s="267"/>
      <c r="G6" s="37"/>
      <c r="H6" s="267"/>
      <c r="I6" s="213"/>
      <c r="J6" s="113"/>
      <c r="K6" s="48"/>
      <c r="L6" s="113"/>
      <c r="M6" s="113"/>
      <c r="N6" s="113"/>
      <c r="O6" s="48"/>
      <c r="P6" s="113"/>
      <c r="Q6" s="113"/>
      <c r="R6" s="113"/>
      <c r="S6" s="48"/>
      <c r="T6" s="48"/>
      <c r="U6" s="48"/>
      <c r="V6" s="115"/>
      <c r="Z6" s="37"/>
    </row>
    <row r="7" spans="1:26" s="4" customFormat="1" ht="15" customHeight="1" x14ac:dyDescent="0.25">
      <c r="A7" s="496"/>
      <c r="B7" s="497"/>
      <c r="C7" s="244"/>
      <c r="D7" s="200"/>
      <c r="E7" s="500" t="str">
        <f>Sprache!$G$52</f>
        <v>Datum vom Kostenvoranschlag</v>
      </c>
      <c r="F7" s="501"/>
      <c r="G7" s="501"/>
      <c r="H7" s="501"/>
      <c r="I7" s="270"/>
      <c r="J7" s="185"/>
      <c r="K7" s="48"/>
      <c r="L7" s="185"/>
      <c r="M7" s="185"/>
      <c r="N7" s="185"/>
      <c r="O7" s="48"/>
      <c r="P7" s="185"/>
      <c r="Q7" s="185"/>
      <c r="R7" s="113"/>
      <c r="S7" s="48"/>
      <c r="T7" s="48"/>
      <c r="U7" s="48"/>
      <c r="V7" s="115"/>
      <c r="Z7" s="37"/>
    </row>
    <row r="8" spans="1:26" s="4" customFormat="1" ht="15" customHeight="1" x14ac:dyDescent="0.25">
      <c r="A8" s="496"/>
      <c r="B8" s="497"/>
      <c r="C8" s="497"/>
      <c r="D8" s="201"/>
      <c r="E8" s="500" t="str">
        <f>Sprache!$G$45</f>
        <v>Preisindex Stand Kostenvoranschlag</v>
      </c>
      <c r="F8" s="501"/>
      <c r="G8" s="501"/>
      <c r="H8" s="501"/>
      <c r="I8" s="280"/>
      <c r="J8" s="210" t="str">
        <f>Werte!D12</f>
        <v>Link Tiefbau Baupreisindex (Basis Oktober 1998 = 100) :</v>
      </c>
      <c r="K8" s="183"/>
      <c r="L8" s="185"/>
      <c r="M8" s="185"/>
      <c r="N8" s="185"/>
      <c r="O8" s="183"/>
      <c r="P8" s="185"/>
      <c r="Q8" s="185"/>
      <c r="R8" s="113"/>
      <c r="S8" s="48"/>
      <c r="T8" s="183"/>
      <c r="U8" s="48"/>
      <c r="V8" s="115"/>
      <c r="Z8" s="37"/>
    </row>
    <row r="9" spans="1:26" s="4" customFormat="1" ht="15" customHeight="1" x14ac:dyDescent="0.25">
      <c r="A9" s="498"/>
      <c r="B9" s="499"/>
      <c r="C9" s="499"/>
      <c r="D9" s="202"/>
      <c r="E9" s="503" t="str">
        <f>CONCATENATE(Sprache!G59," ",Werte!D11)</f>
        <v>Preisindex Stand 0</v>
      </c>
      <c r="F9" s="504"/>
      <c r="G9" s="234"/>
      <c r="H9" s="211"/>
      <c r="I9" s="262" t="str">
        <f>Werte!D10</f>
        <v>Keine Angaben</v>
      </c>
      <c r="J9" s="263" t="str">
        <f>HYPERLINK(Werte!D13)</f>
        <v>https://www.bfs.admin.ch/bfs/de/home/statistiken/preise/baupreise.assetdetail.8866463.html</v>
      </c>
      <c r="K9" s="181"/>
      <c r="L9" s="186"/>
      <c r="M9" s="186"/>
      <c r="N9" s="186"/>
      <c r="O9" s="181"/>
      <c r="P9" s="186"/>
      <c r="Q9" s="186"/>
      <c r="R9" s="186"/>
      <c r="S9" s="48"/>
      <c r="T9" s="181"/>
      <c r="U9" s="184"/>
      <c r="V9" s="179"/>
      <c r="Z9" s="37"/>
    </row>
    <row r="10" spans="1:26" s="4" customFormat="1" ht="15" hidden="1" customHeight="1" outlineLevel="1" x14ac:dyDescent="0.25">
      <c r="A10" s="245"/>
      <c r="B10" s="246"/>
      <c r="C10" s="246"/>
      <c r="D10" s="206"/>
      <c r="E10" s="3"/>
      <c r="F10" s="3"/>
      <c r="G10" s="48"/>
      <c r="H10" s="3"/>
      <c r="I10" s="140"/>
      <c r="J10" s="140"/>
      <c r="K10" s="48"/>
      <c r="L10" s="140"/>
      <c r="M10" s="247"/>
      <c r="N10" s="48"/>
      <c r="O10" s="48"/>
      <c r="P10" s="140"/>
      <c r="Q10" s="247"/>
      <c r="R10" s="48"/>
      <c r="S10" s="48"/>
      <c r="T10" s="48"/>
      <c r="U10" s="48"/>
      <c r="V10" s="48"/>
      <c r="Z10" s="37"/>
    </row>
    <row r="11" spans="1:26" s="37" customFormat="1" ht="15" hidden="1" customHeight="1" outlineLevel="1" x14ac:dyDescent="0.25">
      <c r="A11" s="190" t="s">
        <v>49</v>
      </c>
      <c r="B11" s="251" t="s">
        <v>442</v>
      </c>
      <c r="C11" s="191"/>
      <c r="D11" s="555">
        <v>2</v>
      </c>
      <c r="E11" s="192"/>
      <c r="F11" s="192"/>
      <c r="G11" s="233"/>
      <c r="H11" s="191"/>
      <c r="I11" s="212"/>
      <c r="K11" s="181"/>
      <c r="O11" s="181"/>
      <c r="S11" s="180"/>
      <c r="T11" s="181"/>
      <c r="U11" s="182"/>
      <c r="V11" s="115"/>
    </row>
    <row r="12" spans="1:26" s="4" customFormat="1" ht="15" hidden="1" customHeight="1" outlineLevel="1" x14ac:dyDescent="0.25">
      <c r="A12" s="194" t="s">
        <v>121</v>
      </c>
      <c r="B12" s="209"/>
      <c r="C12" s="188"/>
      <c r="D12" s="556"/>
      <c r="E12" s="108"/>
      <c r="F12" s="108"/>
      <c r="G12" s="37"/>
      <c r="H12" s="188"/>
      <c r="I12" s="213"/>
      <c r="J12" s="113"/>
      <c r="K12" s="48"/>
      <c r="L12" s="113"/>
      <c r="M12" s="113"/>
      <c r="N12" s="113"/>
      <c r="O12" s="48"/>
      <c r="P12" s="113"/>
      <c r="Q12" s="113"/>
      <c r="R12" s="113"/>
      <c r="S12" s="48"/>
      <c r="T12" s="48"/>
      <c r="U12" s="48"/>
      <c r="V12" s="115"/>
      <c r="Z12" s="37"/>
    </row>
    <row r="13" spans="1:26" s="4" customFormat="1" ht="15" hidden="1" customHeight="1" outlineLevel="1" x14ac:dyDescent="0.25">
      <c r="A13" s="243" t="s">
        <v>140</v>
      </c>
      <c r="B13" s="256"/>
      <c r="C13" s="188"/>
      <c r="D13" s="556"/>
      <c r="E13" s="267"/>
      <c r="F13" s="267"/>
      <c r="G13" s="267"/>
      <c r="H13" s="267"/>
      <c r="I13" s="213"/>
      <c r="J13" s="502"/>
      <c r="K13" s="502"/>
      <c r="L13" s="502"/>
      <c r="M13" s="113"/>
      <c r="N13" s="113"/>
      <c r="O13" s="48"/>
      <c r="P13" s="113"/>
      <c r="Q13" s="113"/>
      <c r="R13" s="113"/>
      <c r="S13" s="48"/>
      <c r="T13" s="48"/>
      <c r="U13" s="48"/>
      <c r="V13" s="115"/>
      <c r="Z13" s="37"/>
    </row>
    <row r="14" spans="1:26" s="4" customFormat="1" ht="15" hidden="1" customHeight="1" outlineLevel="1" x14ac:dyDescent="0.25">
      <c r="A14" s="198" t="s">
        <v>70</v>
      </c>
      <c r="B14" s="189" t="str">
        <f>Werte!D20</f>
        <v/>
      </c>
      <c r="C14" s="188"/>
      <c r="D14" s="556"/>
      <c r="E14" s="267"/>
      <c r="F14" s="267"/>
      <c r="G14" s="37"/>
      <c r="H14" s="267"/>
      <c r="I14" s="213"/>
      <c r="J14" s="113"/>
      <c r="K14" s="48"/>
      <c r="L14" s="113"/>
      <c r="M14" s="113"/>
      <c r="N14" s="113"/>
      <c r="O14" s="48"/>
      <c r="P14" s="113"/>
      <c r="Q14" s="113"/>
      <c r="R14" s="113"/>
      <c r="S14" s="48"/>
      <c r="T14" s="48"/>
      <c r="U14" s="48"/>
      <c r="V14" s="115"/>
      <c r="Z14" s="37"/>
    </row>
    <row r="15" spans="1:26" s="4" customFormat="1" ht="15" hidden="1" customHeight="1" outlineLevel="1" x14ac:dyDescent="0.25">
      <c r="A15" s="199" t="s">
        <v>289</v>
      </c>
      <c r="B15" s="252"/>
      <c r="C15" s="188"/>
      <c r="D15" s="556"/>
      <c r="E15" s="267"/>
      <c r="F15" s="267"/>
      <c r="G15" s="37"/>
      <c r="H15" s="267"/>
      <c r="I15" s="213"/>
      <c r="J15" s="113"/>
      <c r="K15" s="48"/>
      <c r="L15" s="113"/>
      <c r="M15" s="113"/>
      <c r="N15" s="113"/>
      <c r="O15" s="48"/>
      <c r="P15" s="113"/>
      <c r="Q15" s="113"/>
      <c r="R15" s="113"/>
      <c r="S15" s="48"/>
      <c r="T15" s="48"/>
      <c r="U15" s="48"/>
      <c r="V15" s="115"/>
      <c r="Z15" s="37"/>
    </row>
    <row r="16" spans="1:26" s="4" customFormat="1" ht="15" hidden="1" customHeight="1" outlineLevel="1" x14ac:dyDescent="0.25">
      <c r="A16" s="496"/>
      <c r="B16" s="497"/>
      <c r="C16" s="244"/>
      <c r="D16" s="200"/>
      <c r="E16" s="500" t="str">
        <f>Sprache!$G$52</f>
        <v>Datum vom Kostenvoranschlag</v>
      </c>
      <c r="F16" s="501"/>
      <c r="G16" s="501"/>
      <c r="H16" s="501"/>
      <c r="I16" s="270"/>
      <c r="J16" s="185"/>
      <c r="K16" s="48"/>
      <c r="L16" s="185"/>
      <c r="M16" s="185"/>
      <c r="N16" s="185"/>
      <c r="O16" s="48"/>
      <c r="P16" s="185"/>
      <c r="Q16" s="185"/>
      <c r="R16" s="113"/>
      <c r="S16" s="48"/>
      <c r="T16" s="48"/>
      <c r="U16" s="48"/>
      <c r="V16" s="115"/>
      <c r="Z16" s="37"/>
    </row>
    <row r="17" spans="1:29" s="4" customFormat="1" ht="15" hidden="1" customHeight="1" outlineLevel="1" x14ac:dyDescent="0.25">
      <c r="A17" s="496"/>
      <c r="B17" s="497"/>
      <c r="C17" s="497"/>
      <c r="D17" s="201"/>
      <c r="E17" s="500" t="str">
        <f>Sprache!$G$45</f>
        <v>Preisindex Stand Kostenvoranschlag</v>
      </c>
      <c r="F17" s="501"/>
      <c r="G17" s="501"/>
      <c r="H17" s="501"/>
      <c r="I17" s="280"/>
      <c r="J17" s="210" t="str">
        <f>Werte!D26</f>
        <v>Link Tiefbau Baupreisindex (Basis Oktober 1998 = 100) :</v>
      </c>
      <c r="K17" s="183"/>
      <c r="L17" s="185"/>
      <c r="M17" s="185"/>
      <c r="N17" s="185"/>
      <c r="O17" s="183"/>
      <c r="P17" s="185"/>
      <c r="Q17" s="185"/>
      <c r="R17" s="113"/>
      <c r="S17" s="48"/>
      <c r="T17" s="183"/>
      <c r="U17" s="48"/>
      <c r="V17" s="115"/>
      <c r="Z17" s="37"/>
    </row>
    <row r="18" spans="1:29" s="4" customFormat="1" ht="15" hidden="1" customHeight="1" outlineLevel="1" x14ac:dyDescent="0.25">
      <c r="A18" s="498"/>
      <c r="B18" s="499"/>
      <c r="C18" s="499"/>
      <c r="D18" s="202"/>
      <c r="E18" s="503" t="str">
        <f>CONCATENATE(Sprache!G59," ",Werte!D25)</f>
        <v>Preisindex Stand 0</v>
      </c>
      <c r="F18" s="504"/>
      <c r="G18" s="234"/>
      <c r="H18" s="211"/>
      <c r="I18" s="262" t="str">
        <f>Werte!D24</f>
        <v>Keine Angaben</v>
      </c>
      <c r="J18" s="263" t="str">
        <f>HYPERLINK(Werte!D27)</f>
        <v>https://www.bfs.admin.ch/bfs/de/home/statistiken/preise/baupreise.assetdetail.8866463.html</v>
      </c>
      <c r="K18" s="181"/>
      <c r="L18" s="186"/>
      <c r="M18" s="186"/>
      <c r="N18" s="186"/>
      <c r="O18" s="181"/>
      <c r="P18" s="186"/>
      <c r="Q18" s="186"/>
      <c r="R18" s="186"/>
      <c r="S18" s="48"/>
      <c r="T18" s="181"/>
      <c r="U18" s="184"/>
      <c r="V18" s="179"/>
      <c r="Z18" s="37"/>
    </row>
    <row r="19" spans="1:29" s="248" customFormat="1" ht="15" customHeight="1" collapsed="1" x14ac:dyDescent="0.25">
      <c r="A19" s="95"/>
      <c r="B19" s="95"/>
      <c r="C19" s="95"/>
      <c r="D19" s="95"/>
      <c r="E19" s="206"/>
      <c r="F19" s="206"/>
      <c r="G19" s="95"/>
      <c r="H19" s="206"/>
      <c r="I19" s="140"/>
      <c r="J19" s="140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</row>
    <row r="20" spans="1:29" s="37" customFormat="1" ht="15" hidden="1" customHeight="1" outlineLevel="1" x14ac:dyDescent="0.25">
      <c r="A20" s="190" t="s">
        <v>49</v>
      </c>
      <c r="B20" s="251" t="s">
        <v>442</v>
      </c>
      <c r="C20" s="191"/>
      <c r="D20" s="555">
        <v>3</v>
      </c>
      <c r="E20" s="192"/>
      <c r="F20" s="192"/>
      <c r="G20" s="233"/>
      <c r="H20" s="191"/>
      <c r="I20" s="193"/>
      <c r="K20" s="181"/>
      <c r="O20" s="181"/>
      <c r="S20" s="180"/>
      <c r="T20" s="181"/>
      <c r="U20" s="182"/>
      <c r="V20" s="115"/>
    </row>
    <row r="21" spans="1:29" s="4" customFormat="1" ht="15" hidden="1" customHeight="1" outlineLevel="1" x14ac:dyDescent="0.25">
      <c r="A21" s="194" t="s">
        <v>121</v>
      </c>
      <c r="B21" s="209"/>
      <c r="C21" s="188"/>
      <c r="D21" s="556"/>
      <c r="E21" s="108"/>
      <c r="F21" s="108"/>
      <c r="G21" s="37"/>
      <c r="H21" s="188"/>
      <c r="I21" s="196"/>
      <c r="J21" s="113"/>
      <c r="K21" s="48"/>
      <c r="L21" s="113"/>
      <c r="M21" s="113"/>
      <c r="N21" s="113"/>
      <c r="O21" s="48"/>
      <c r="P21" s="113"/>
      <c r="Q21" s="113"/>
      <c r="R21" s="113"/>
      <c r="S21" s="48"/>
      <c r="T21" s="48"/>
      <c r="U21" s="48"/>
      <c r="V21" s="115"/>
      <c r="Z21" s="37"/>
    </row>
    <row r="22" spans="1:29" s="4" customFormat="1" ht="15" hidden="1" customHeight="1" outlineLevel="1" x14ac:dyDescent="0.25">
      <c r="A22" s="243" t="s">
        <v>140</v>
      </c>
      <c r="B22" s="256"/>
      <c r="C22" s="188"/>
      <c r="D22" s="556"/>
      <c r="E22" s="267"/>
      <c r="F22" s="267"/>
      <c r="G22" s="37"/>
      <c r="H22" s="267"/>
      <c r="I22" s="197"/>
      <c r="J22" s="113"/>
      <c r="K22" s="48"/>
      <c r="L22" s="113"/>
      <c r="M22" s="113"/>
      <c r="N22" s="113"/>
      <c r="O22" s="48"/>
      <c r="P22" s="113"/>
      <c r="Q22" s="113"/>
      <c r="R22" s="113"/>
      <c r="S22" s="48"/>
      <c r="T22" s="48"/>
      <c r="U22" s="48"/>
      <c r="V22" s="115"/>
      <c r="Z22" s="37"/>
    </row>
    <row r="23" spans="1:29" s="4" customFormat="1" ht="15" hidden="1" customHeight="1" outlineLevel="1" x14ac:dyDescent="0.25">
      <c r="A23" s="198" t="s">
        <v>70</v>
      </c>
      <c r="B23" s="189" t="str">
        <f>Werte!D34</f>
        <v/>
      </c>
      <c r="C23" s="188"/>
      <c r="D23" s="556"/>
      <c r="E23" s="267"/>
      <c r="F23" s="267"/>
      <c r="G23" s="37"/>
      <c r="H23" s="267"/>
      <c r="I23" s="197"/>
      <c r="J23" s="113"/>
      <c r="K23" s="48"/>
      <c r="L23" s="113"/>
      <c r="M23" s="113"/>
      <c r="N23" s="113"/>
      <c r="O23" s="48"/>
      <c r="P23" s="113"/>
      <c r="Q23" s="113"/>
      <c r="R23" s="113"/>
      <c r="S23" s="48"/>
      <c r="T23" s="48"/>
      <c r="U23" s="48"/>
      <c r="V23" s="115"/>
      <c r="Z23" s="37"/>
    </row>
    <row r="24" spans="1:29" s="4" customFormat="1" ht="15" hidden="1" customHeight="1" outlineLevel="1" x14ac:dyDescent="0.25">
      <c r="A24" s="199" t="s">
        <v>289</v>
      </c>
      <c r="B24" s="252"/>
      <c r="C24" s="188"/>
      <c r="D24" s="556"/>
      <c r="E24" s="267"/>
      <c r="F24" s="267"/>
      <c r="G24" s="37"/>
      <c r="H24" s="267"/>
      <c r="I24" s="197"/>
      <c r="J24" s="113"/>
      <c r="K24" s="48"/>
      <c r="L24" s="113"/>
      <c r="M24" s="113"/>
      <c r="N24" s="113"/>
      <c r="O24" s="48"/>
      <c r="P24" s="113"/>
      <c r="Q24" s="113"/>
      <c r="R24" s="113"/>
      <c r="S24" s="48"/>
      <c r="T24" s="48"/>
      <c r="U24" s="48"/>
      <c r="V24" s="115"/>
      <c r="Z24" s="37"/>
    </row>
    <row r="25" spans="1:29" s="4" customFormat="1" ht="15" hidden="1" customHeight="1" outlineLevel="1" x14ac:dyDescent="0.25">
      <c r="A25" s="543"/>
      <c r="B25" s="545"/>
      <c r="C25" s="244"/>
      <c r="D25" s="195"/>
      <c r="E25" s="500" t="str">
        <f>Sprache!$G$52</f>
        <v>Datum vom Kostenvoranschlag</v>
      </c>
      <c r="F25" s="501"/>
      <c r="G25" s="501"/>
      <c r="H25" s="501"/>
      <c r="I25" s="270"/>
      <c r="J25" s="185"/>
      <c r="K25" s="48"/>
      <c r="L25" s="185"/>
      <c r="M25" s="185"/>
      <c r="N25" s="185"/>
      <c r="O25" s="48"/>
      <c r="P25" s="185"/>
      <c r="Q25" s="185"/>
      <c r="R25" s="113"/>
      <c r="S25" s="48"/>
      <c r="T25" s="48"/>
      <c r="U25" s="48"/>
      <c r="V25" s="115"/>
      <c r="Z25" s="37"/>
    </row>
    <row r="26" spans="1:29" s="4" customFormat="1" ht="15" hidden="1" customHeight="1" outlineLevel="1" x14ac:dyDescent="0.25">
      <c r="A26" s="543"/>
      <c r="B26" s="544"/>
      <c r="C26" s="545"/>
      <c r="D26" s="195"/>
      <c r="E26" s="500" t="str">
        <f>Sprache!$G$45</f>
        <v>Preisindex Stand Kostenvoranschlag</v>
      </c>
      <c r="F26" s="501"/>
      <c r="G26" s="501"/>
      <c r="H26" s="501"/>
      <c r="I26" s="280"/>
      <c r="J26" s="210" t="str">
        <f>Werte!D40</f>
        <v>Link Tiefbau Baupreisindex (Basis Oktober 1998 = 100) :</v>
      </c>
      <c r="K26" s="183"/>
      <c r="L26" s="185"/>
      <c r="M26" s="185"/>
      <c r="N26" s="185"/>
      <c r="O26" s="183"/>
      <c r="P26" s="185"/>
      <c r="Q26" s="185"/>
      <c r="R26" s="113"/>
      <c r="S26" s="48"/>
      <c r="T26" s="183"/>
      <c r="U26" s="48"/>
      <c r="V26" s="115"/>
      <c r="Z26" s="37"/>
    </row>
    <row r="27" spans="1:29" s="4" customFormat="1" ht="15" hidden="1" customHeight="1" outlineLevel="1" x14ac:dyDescent="0.25">
      <c r="A27" s="498"/>
      <c r="B27" s="499"/>
      <c r="C27" s="499"/>
      <c r="D27" s="205"/>
      <c r="E27" s="503" t="str">
        <f>CONCATENATE(Sprache!G59," ",Werte!D39)</f>
        <v>Preisindex Stand 0</v>
      </c>
      <c r="F27" s="504"/>
      <c r="G27" s="234"/>
      <c r="H27" s="211"/>
      <c r="I27" s="262" t="str">
        <f>Werte!D38</f>
        <v>Keine Angaben</v>
      </c>
      <c r="J27" s="263" t="str">
        <f>HYPERLINK(Werte!D41)</f>
        <v>https://www.bfs.admin.ch/bfs/de/home/statistiken/preise/baupreise.assetdetail.8866463.html</v>
      </c>
      <c r="K27" s="181"/>
      <c r="L27" s="186"/>
      <c r="M27" s="186"/>
      <c r="N27" s="186"/>
      <c r="O27" s="181"/>
      <c r="P27" s="186"/>
      <c r="Q27" s="186"/>
      <c r="R27" s="187"/>
      <c r="S27" s="48"/>
      <c r="T27" s="181"/>
      <c r="U27" s="184"/>
      <c r="V27" s="179"/>
      <c r="Z27" s="37"/>
    </row>
    <row r="28" spans="1:29" ht="15" hidden="1" customHeight="1" outlineLevel="1" x14ac:dyDescent="0.25">
      <c r="D28" s="203"/>
      <c r="E28" s="203"/>
      <c r="F28" s="203"/>
      <c r="H28" s="3"/>
      <c r="I28" s="140"/>
      <c r="J28" s="203"/>
      <c r="L28" s="203"/>
      <c r="M28" s="203"/>
      <c r="N28" s="203"/>
      <c r="P28" s="203"/>
      <c r="Q28" s="203"/>
      <c r="R28" s="203"/>
      <c r="S28" s="19"/>
      <c r="W28" s="114"/>
      <c r="X28" s="204"/>
      <c r="Y28" s="204"/>
      <c r="Z28" s="106"/>
    </row>
    <row r="29" spans="1:29" s="5" customFormat="1" ht="24.9" customHeight="1" collapsed="1" x14ac:dyDescent="0.25">
      <c r="A29" s="540" t="str">
        <f>Sprache!G12</f>
        <v>Kostenvoranschlag CHF</v>
      </c>
      <c r="B29" s="541"/>
      <c r="C29" s="541"/>
      <c r="D29" s="541"/>
      <c r="E29" s="541"/>
      <c r="F29" s="541"/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2"/>
      <c r="S29" s="96"/>
      <c r="T29" s="117"/>
      <c r="U29" s="116"/>
      <c r="V29" s="116"/>
      <c r="W29" s="111"/>
      <c r="X29" s="111"/>
      <c r="Y29" s="112"/>
    </row>
    <row r="30" spans="1:29" s="5" customFormat="1" ht="16.5" customHeight="1" x14ac:dyDescent="0.25">
      <c r="A30" s="522" t="str">
        <f>Sprache!$G$13</f>
        <v>Positionen</v>
      </c>
      <c r="B30" s="502"/>
      <c r="C30" s="523"/>
      <c r="D30" s="524" t="str">
        <f>Sprache!$G$14</f>
        <v>anrechenbare Kosten</v>
      </c>
      <c r="E30" s="525"/>
      <c r="F30" s="526"/>
      <c r="G30" s="257"/>
      <c r="H30" s="528" t="str">
        <f>Sprache!$G$15</f>
        <v>nicht anrechenbare Kosten</v>
      </c>
      <c r="I30" s="529"/>
      <c r="J30" s="530"/>
      <c r="K30" s="485"/>
      <c r="L30" s="564" t="str">
        <f>Sprache!$G$14</f>
        <v>anrechenbare Kosten</v>
      </c>
      <c r="M30" s="571"/>
      <c r="N30" s="572"/>
      <c r="O30" s="485"/>
      <c r="P30" s="570" t="str">
        <f>Sprache!$G$14</f>
        <v>anrechenbare Kosten</v>
      </c>
      <c r="Q30" s="568"/>
      <c r="R30" s="569"/>
      <c r="S30" s="101"/>
      <c r="U30" s="117"/>
      <c r="V30" s="117"/>
    </row>
    <row r="31" spans="1:29" s="275" customFormat="1" ht="15" customHeight="1" x14ac:dyDescent="0.25">
      <c r="A31" s="273" t="s">
        <v>0</v>
      </c>
      <c r="B31" s="271"/>
      <c r="C31" s="271" t="s">
        <v>0</v>
      </c>
      <c r="D31" s="510">
        <f>$A$7</f>
        <v>0</v>
      </c>
      <c r="E31" s="511"/>
      <c r="F31" s="511"/>
      <c r="G31" s="274"/>
      <c r="H31" s="507"/>
      <c r="I31" s="508"/>
      <c r="J31" s="509"/>
      <c r="K31" s="486"/>
      <c r="L31" s="558">
        <f>A16</f>
        <v>0</v>
      </c>
      <c r="M31" s="559"/>
      <c r="N31" s="560"/>
      <c r="O31" s="486"/>
      <c r="P31" s="561">
        <f>$A$25</f>
        <v>0</v>
      </c>
      <c r="Q31" s="562"/>
      <c r="R31" s="563"/>
      <c r="S31" s="271"/>
      <c r="U31" s="276"/>
      <c r="V31" s="276"/>
      <c r="W31" s="272"/>
      <c r="X31" s="527"/>
      <c r="Y31" s="527"/>
    </row>
    <row r="32" spans="1:29" s="275" customFormat="1" ht="40.200000000000003" customHeight="1" x14ac:dyDescent="0.25">
      <c r="A32" s="273" t="s">
        <v>0</v>
      </c>
      <c r="B32" s="271"/>
      <c r="C32" s="271" t="s">
        <v>0</v>
      </c>
      <c r="D32" s="505">
        <f>$A$8</f>
        <v>0</v>
      </c>
      <c r="E32" s="506"/>
      <c r="F32" s="506"/>
      <c r="G32" s="277"/>
      <c r="H32" s="507"/>
      <c r="I32" s="508"/>
      <c r="J32" s="509"/>
      <c r="K32" s="487"/>
      <c r="L32" s="558">
        <f>$A$17</f>
        <v>0</v>
      </c>
      <c r="M32" s="559"/>
      <c r="N32" s="560"/>
      <c r="O32" s="487"/>
      <c r="P32" s="561">
        <f>$A$26</f>
        <v>0</v>
      </c>
      <c r="Q32" s="562"/>
      <c r="R32" s="563"/>
      <c r="S32" s="271"/>
      <c r="T32" s="278"/>
      <c r="U32" s="279"/>
      <c r="V32" s="278"/>
      <c r="W32" s="279"/>
      <c r="X32" s="279"/>
      <c r="Y32" s="278"/>
    </row>
    <row r="33" spans="1:29" s="275" customFormat="1" ht="40.200000000000003" customHeight="1" x14ac:dyDescent="0.25">
      <c r="A33" s="273" t="s">
        <v>0</v>
      </c>
      <c r="B33" s="271"/>
      <c r="C33" s="271" t="s">
        <v>0</v>
      </c>
      <c r="D33" s="505">
        <f>$A$9</f>
        <v>0</v>
      </c>
      <c r="E33" s="506"/>
      <c r="F33" s="506"/>
      <c r="G33" s="277"/>
      <c r="H33" s="507"/>
      <c r="I33" s="508"/>
      <c r="J33" s="509"/>
      <c r="K33" s="487"/>
      <c r="L33" s="558">
        <f>$A$18</f>
        <v>0</v>
      </c>
      <c r="M33" s="559"/>
      <c r="N33" s="560"/>
      <c r="O33" s="487"/>
      <c r="P33" s="561">
        <f>$A$27</f>
        <v>0</v>
      </c>
      <c r="Q33" s="562"/>
      <c r="R33" s="563"/>
      <c r="S33" s="271"/>
      <c r="T33" s="278"/>
      <c r="U33" s="279"/>
      <c r="V33" s="278"/>
      <c r="W33" s="279"/>
      <c r="X33" s="279"/>
      <c r="Y33" s="278"/>
    </row>
    <row r="34" spans="1:29" ht="24.9" customHeight="1" x14ac:dyDescent="0.25">
      <c r="A34" s="60"/>
      <c r="B34" s="61"/>
      <c r="C34" s="61"/>
      <c r="D34" s="214" t="str">
        <f>Sprache!$G$16</f>
        <v>Total ohne MWST</v>
      </c>
      <c r="E34" s="215" t="str">
        <f>Sprache!$G$17</f>
        <v>MWST</v>
      </c>
      <c r="F34" s="215" t="str">
        <f>Sprache!$G$18</f>
        <v>Total inkl. MWST</v>
      </c>
      <c r="G34" s="236"/>
      <c r="H34" s="216" t="str">
        <f>Sprache!$G$16</f>
        <v>Total ohne MWST</v>
      </c>
      <c r="I34" s="217" t="str">
        <f>Sprache!$G$17</f>
        <v>MWST</v>
      </c>
      <c r="J34" s="218" t="str">
        <f>Sprache!$G$18</f>
        <v>Total inkl. MWST</v>
      </c>
      <c r="K34" s="131"/>
      <c r="L34" s="219" t="str">
        <f>Sprache!$G$16</f>
        <v>Total ohne MWST</v>
      </c>
      <c r="M34" s="220" t="str">
        <f>Sprache!$G$17</f>
        <v>MWST</v>
      </c>
      <c r="N34" s="221" t="str">
        <f>Sprache!$G$18</f>
        <v>Total inkl. MWST</v>
      </c>
      <c r="O34" s="131"/>
      <c r="P34" s="222" t="str">
        <f>Sprache!$G$16</f>
        <v>Total ohne MWST</v>
      </c>
      <c r="Q34" s="223" t="str">
        <f>Sprache!$G$17</f>
        <v>MWST</v>
      </c>
      <c r="R34" s="240" t="str">
        <f>Sprache!$G$18</f>
        <v>Total inkl. MWST</v>
      </c>
      <c r="S34" s="43"/>
      <c r="T34" s="129"/>
      <c r="U34" s="131"/>
      <c r="V34" s="129"/>
      <c r="W34" s="132"/>
      <c r="X34" s="132"/>
      <c r="Y34" s="132"/>
    </row>
    <row r="35" spans="1:29" ht="17.100000000000001" customHeight="1" x14ac:dyDescent="0.25">
      <c r="A35" s="49"/>
      <c r="B35" s="44"/>
      <c r="C35" s="44"/>
      <c r="D35" s="45"/>
      <c r="E35" s="45"/>
      <c r="F35" s="45"/>
      <c r="G35" s="236"/>
      <c r="H35" s="46"/>
      <c r="I35" s="45"/>
      <c r="J35" s="47"/>
      <c r="K35" s="131"/>
      <c r="L35" s="46"/>
      <c r="M35" s="45"/>
      <c r="N35" s="47"/>
      <c r="O35" s="131"/>
      <c r="P35" s="46"/>
      <c r="Q35" s="45"/>
      <c r="R35" s="77"/>
      <c r="S35" s="43"/>
      <c r="T35" s="129"/>
      <c r="U35" s="131"/>
      <c r="V35" s="129"/>
      <c r="W35" s="132"/>
      <c r="X35" s="132"/>
      <c r="Y35" s="132"/>
      <c r="AA35" s="118"/>
      <c r="AB35" s="118"/>
      <c r="AC35" s="118"/>
    </row>
    <row r="36" spans="1:29" s="11" customFormat="1" ht="17.100000000000001" customHeight="1" x14ac:dyDescent="0.25">
      <c r="A36" s="50" t="str">
        <f>Sprache!G19</f>
        <v>I. Eigenleistung   (MWST 0.0%)</v>
      </c>
      <c r="B36" s="6"/>
      <c r="C36" s="6"/>
      <c r="D36" s="7"/>
      <c r="E36" s="8"/>
      <c r="F36" s="7"/>
      <c r="G36" s="236"/>
      <c r="H36" s="9"/>
      <c r="I36" s="8"/>
      <c r="J36" s="10"/>
      <c r="K36" s="131"/>
      <c r="L36" s="9"/>
      <c r="M36" s="8"/>
      <c r="N36" s="10"/>
      <c r="O36" s="131"/>
      <c r="P36" s="9"/>
      <c r="Q36" s="8"/>
      <c r="R36" s="51"/>
      <c r="S36" s="98"/>
      <c r="T36" s="129"/>
      <c r="U36" s="131"/>
      <c r="V36" s="129"/>
      <c r="W36" s="130"/>
      <c r="X36" s="130"/>
      <c r="Y36" s="130"/>
      <c r="AA36" s="2"/>
      <c r="AB36" s="2"/>
      <c r="AC36" s="249"/>
    </row>
    <row r="37" spans="1:29" s="11" customFormat="1" ht="17.100000000000001" customHeight="1" x14ac:dyDescent="0.25">
      <c r="A37" s="546" t="str">
        <f>Sprache!G20</f>
        <v>Technische Arbeiten (Honorare Projektierung+Bauleitung)</v>
      </c>
      <c r="B37" s="547"/>
      <c r="C37" s="547"/>
      <c r="D37" s="12">
        <f>SUM(F37-E37)</f>
        <v>0</v>
      </c>
      <c r="E37" s="12">
        <f>SUM(F37*0)</f>
        <v>0</v>
      </c>
      <c r="F37" s="224">
        <v>0</v>
      </c>
      <c r="G37" s="236"/>
      <c r="H37" s="13">
        <f>SUM(J37-I37)</f>
        <v>0</v>
      </c>
      <c r="I37" s="12">
        <f>SUM(J37*0)</f>
        <v>0</v>
      </c>
      <c r="J37" s="231">
        <v>0</v>
      </c>
      <c r="K37" s="131"/>
      <c r="L37" s="13">
        <f>SUM(N37-M37)</f>
        <v>0</v>
      </c>
      <c r="M37" s="12">
        <f>SUM(N37*0)</f>
        <v>0</v>
      </c>
      <c r="N37" s="231">
        <v>0</v>
      </c>
      <c r="O37" s="131"/>
      <c r="P37" s="13">
        <f>SUM(R37-Q37)</f>
        <v>0</v>
      </c>
      <c r="Q37" s="12">
        <f>SUM(R37*0)</f>
        <v>0</v>
      </c>
      <c r="R37" s="225">
        <v>0</v>
      </c>
      <c r="S37" s="100"/>
      <c r="T37" s="129"/>
      <c r="U37" s="131"/>
      <c r="V37" s="129"/>
      <c r="W37" s="130"/>
      <c r="X37" s="130"/>
      <c r="Y37" s="130"/>
      <c r="AA37" s="2"/>
      <c r="AB37" s="2"/>
      <c r="AC37" s="249"/>
    </row>
    <row r="38" spans="1:29" s="11" customFormat="1" ht="17.100000000000001" customHeight="1" x14ac:dyDescent="0.25">
      <c r="A38" s="546" t="str">
        <f>Sprache!G21</f>
        <v>Bau- und Nebenarbeiten</v>
      </c>
      <c r="B38" s="547"/>
      <c r="C38" s="547"/>
      <c r="D38" s="12">
        <f>SUM(F38-E38)</f>
        <v>0</v>
      </c>
      <c r="E38" s="12">
        <f>SUM(F38*0)</f>
        <v>0</v>
      </c>
      <c r="F38" s="224">
        <v>0</v>
      </c>
      <c r="G38" s="236"/>
      <c r="H38" s="13">
        <f>SUM(J38-I38)</f>
        <v>0</v>
      </c>
      <c r="I38" s="12">
        <f>SUM(J38*0)</f>
        <v>0</v>
      </c>
      <c r="J38" s="231">
        <v>0</v>
      </c>
      <c r="K38" s="131"/>
      <c r="L38" s="13">
        <f>SUM(N38-M38)</f>
        <v>0</v>
      </c>
      <c r="M38" s="12">
        <f>SUM(N38*0)</f>
        <v>0</v>
      </c>
      <c r="N38" s="231">
        <v>0</v>
      </c>
      <c r="O38" s="131"/>
      <c r="P38" s="13">
        <f>SUM(R38-Q38)</f>
        <v>0</v>
      </c>
      <c r="Q38" s="12">
        <f>SUM(R38*0)</f>
        <v>0</v>
      </c>
      <c r="R38" s="225">
        <v>0</v>
      </c>
      <c r="S38" s="100"/>
      <c r="T38" s="129"/>
      <c r="U38" s="131"/>
      <c r="V38" s="129"/>
      <c r="W38" s="130"/>
      <c r="X38" s="130"/>
      <c r="Y38" s="130"/>
      <c r="AA38" s="2"/>
      <c r="AB38" s="2"/>
      <c r="AC38" s="249"/>
    </row>
    <row r="39" spans="1:29" s="11" customFormat="1" ht="17.100000000000001" customHeight="1" x14ac:dyDescent="0.25">
      <c r="A39" s="546" t="str">
        <f>Sprache!G22</f>
        <v>Administrative Arbeiten</v>
      </c>
      <c r="B39" s="547"/>
      <c r="C39" s="547"/>
      <c r="D39" s="12">
        <f>SUM(F39-E39)</f>
        <v>0</v>
      </c>
      <c r="E39" s="12">
        <f>SUM(F39*0)</f>
        <v>0</v>
      </c>
      <c r="F39" s="224">
        <v>0</v>
      </c>
      <c r="G39" s="236"/>
      <c r="H39" s="13">
        <f>SUM(J39-I39)</f>
        <v>0</v>
      </c>
      <c r="I39" s="12">
        <f>SUM(J39*0)</f>
        <v>0</v>
      </c>
      <c r="J39" s="231">
        <v>0</v>
      </c>
      <c r="K39" s="131"/>
      <c r="L39" s="13">
        <f>SUM(N39-M39)</f>
        <v>0</v>
      </c>
      <c r="M39" s="12">
        <f>SUM(N39*0)</f>
        <v>0</v>
      </c>
      <c r="N39" s="231">
        <v>0</v>
      </c>
      <c r="O39" s="131"/>
      <c r="P39" s="13">
        <f>SUM(R39-Q39)</f>
        <v>0</v>
      </c>
      <c r="Q39" s="12">
        <f>SUM(R39*0)</f>
        <v>0</v>
      </c>
      <c r="R39" s="225">
        <v>0</v>
      </c>
      <c r="S39" s="100"/>
      <c r="T39" s="129"/>
      <c r="U39" s="131"/>
      <c r="V39" s="129"/>
      <c r="W39" s="130"/>
      <c r="X39" s="130"/>
      <c r="Y39" s="130"/>
      <c r="AA39" s="2"/>
      <c r="AB39" s="249"/>
      <c r="AC39" s="249"/>
    </row>
    <row r="40" spans="1:29" s="19" customFormat="1" x14ac:dyDescent="0.25">
      <c r="A40" s="16"/>
      <c r="B40" s="17" t="str">
        <f>Sprache!G23</f>
        <v>Total     I. Eigenleistung</v>
      </c>
      <c r="C40" s="18"/>
      <c r="D40" s="78">
        <f t="shared" ref="D40:R40" si="0">SUM(D37:D39)</f>
        <v>0</v>
      </c>
      <c r="E40" s="78">
        <f t="shared" si="0"/>
        <v>0</v>
      </c>
      <c r="F40" s="78">
        <f t="shared" si="0"/>
        <v>0</v>
      </c>
      <c r="G40" s="236"/>
      <c r="H40" s="79">
        <f t="shared" si="0"/>
        <v>0</v>
      </c>
      <c r="I40" s="78">
        <f t="shared" si="0"/>
        <v>0</v>
      </c>
      <c r="J40" s="81">
        <f t="shared" si="0"/>
        <v>0</v>
      </c>
      <c r="K40" s="131"/>
      <c r="L40" s="79">
        <f>SUM(L37:L39)</f>
        <v>0</v>
      </c>
      <c r="M40" s="78">
        <f>SUM(M37:M39)</f>
        <v>0</v>
      </c>
      <c r="N40" s="81">
        <f>SUM(N37:N39)</f>
        <v>0</v>
      </c>
      <c r="O40" s="131"/>
      <c r="P40" s="79">
        <f t="shared" si="0"/>
        <v>0</v>
      </c>
      <c r="Q40" s="78">
        <f t="shared" si="0"/>
        <v>0</v>
      </c>
      <c r="R40" s="80">
        <f t="shared" si="0"/>
        <v>0</v>
      </c>
      <c r="S40" s="97"/>
      <c r="T40" s="129"/>
      <c r="U40" s="131"/>
      <c r="V40" s="131"/>
      <c r="W40" s="132"/>
      <c r="X40" s="132"/>
      <c r="Y40" s="132"/>
      <c r="AA40" s="2"/>
      <c r="AB40" s="2"/>
      <c r="AC40" s="249"/>
    </row>
    <row r="41" spans="1:29" s="19" customFormat="1" x14ac:dyDescent="0.25">
      <c r="A41" s="52"/>
      <c r="B41" s="467"/>
      <c r="C41" s="20"/>
      <c r="D41" s="21"/>
      <c r="E41" s="21"/>
      <c r="F41" s="21"/>
      <c r="G41" s="236"/>
      <c r="H41" s="22"/>
      <c r="I41" s="21"/>
      <c r="J41" s="23"/>
      <c r="K41" s="131"/>
      <c r="L41" s="22"/>
      <c r="M41" s="21"/>
      <c r="N41" s="23"/>
      <c r="O41" s="131"/>
      <c r="P41" s="22"/>
      <c r="Q41" s="21"/>
      <c r="R41" s="53"/>
      <c r="S41" s="21"/>
      <c r="T41" s="129"/>
      <c r="U41" s="131"/>
      <c r="V41" s="131"/>
      <c r="W41" s="132"/>
      <c r="X41" s="132"/>
      <c r="Y41" s="132"/>
      <c r="AA41" s="2"/>
      <c r="AB41" s="249"/>
      <c r="AC41" s="249"/>
    </row>
    <row r="42" spans="1:29" s="11" customFormat="1" ht="17.100000000000001" customHeight="1" x14ac:dyDescent="0.25">
      <c r="A42" s="50" t="str">
        <f>Sprache!G24</f>
        <v>II. Landerwerb   (MWST 0.0%)</v>
      </c>
      <c r="B42" s="15"/>
      <c r="C42" s="15"/>
      <c r="D42" s="24"/>
      <c r="E42" s="25"/>
      <c r="F42" s="24"/>
      <c r="G42" s="236"/>
      <c r="H42" s="26"/>
      <c r="I42" s="25"/>
      <c r="J42" s="27"/>
      <c r="K42" s="131"/>
      <c r="L42" s="26"/>
      <c r="M42" s="25"/>
      <c r="N42" s="27"/>
      <c r="O42" s="131"/>
      <c r="P42" s="26"/>
      <c r="Q42" s="25"/>
      <c r="R42" s="54"/>
      <c r="S42" s="99"/>
      <c r="T42" s="129"/>
      <c r="U42" s="133"/>
      <c r="V42" s="131"/>
      <c r="W42" s="134"/>
      <c r="X42" s="134"/>
      <c r="Y42" s="134"/>
      <c r="AA42" s="2"/>
      <c r="AB42" s="2"/>
      <c r="AC42" s="249"/>
    </row>
    <row r="43" spans="1:29" x14ac:dyDescent="0.25">
      <c r="A43" s="554"/>
      <c r="B43" s="513"/>
      <c r="C43" s="513"/>
      <c r="D43" s="12">
        <f>SUM(F43-E43)</f>
        <v>0</v>
      </c>
      <c r="E43" s="12">
        <f>SUM(F43*0)</f>
        <v>0</v>
      </c>
      <c r="F43" s="224">
        <v>0</v>
      </c>
      <c r="G43" s="236"/>
      <c r="H43" s="13">
        <f>SUM(J43-I43)</f>
        <v>0</v>
      </c>
      <c r="I43" s="12">
        <f>SUM(J43*0)</f>
        <v>0</v>
      </c>
      <c r="J43" s="231">
        <v>0</v>
      </c>
      <c r="K43" s="131"/>
      <c r="L43" s="13">
        <f>SUM(N43-M43)</f>
        <v>0</v>
      </c>
      <c r="M43" s="12">
        <f>SUM(N43*0)</f>
        <v>0</v>
      </c>
      <c r="N43" s="231">
        <v>0</v>
      </c>
      <c r="O43" s="131"/>
      <c r="P43" s="13">
        <f>SUM(R43-Q43)</f>
        <v>0</v>
      </c>
      <c r="Q43" s="12">
        <f>SUM(R43*0)</f>
        <v>0</v>
      </c>
      <c r="R43" s="225">
        <v>0</v>
      </c>
      <c r="S43" s="100"/>
      <c r="T43" s="129"/>
      <c r="U43" s="131"/>
      <c r="V43" s="129"/>
      <c r="W43" s="132"/>
      <c r="X43" s="132"/>
      <c r="Y43" s="132"/>
      <c r="AC43" s="249"/>
    </row>
    <row r="44" spans="1:29" x14ac:dyDescent="0.25">
      <c r="A44" s="512"/>
      <c r="B44" s="513"/>
      <c r="C44" s="513"/>
      <c r="D44" s="12">
        <f>SUM(F44-E44)</f>
        <v>0</v>
      </c>
      <c r="E44" s="12">
        <f>SUM(F44*0)</f>
        <v>0</v>
      </c>
      <c r="F44" s="224">
        <v>0</v>
      </c>
      <c r="G44" s="236"/>
      <c r="H44" s="13">
        <f>SUM(J44-I44)</f>
        <v>0</v>
      </c>
      <c r="I44" s="12">
        <f>SUM(J44*0)</f>
        <v>0</v>
      </c>
      <c r="J44" s="231">
        <v>0</v>
      </c>
      <c r="K44" s="131"/>
      <c r="L44" s="13">
        <f>SUM(N44-M44)</f>
        <v>0</v>
      </c>
      <c r="M44" s="12">
        <f>SUM(N44*0)</f>
        <v>0</v>
      </c>
      <c r="N44" s="231">
        <v>0</v>
      </c>
      <c r="O44" s="131"/>
      <c r="P44" s="13">
        <f>SUM(R44-Q44)</f>
        <v>0</v>
      </c>
      <c r="Q44" s="12">
        <f>SUM(R44*0)</f>
        <v>0</v>
      </c>
      <c r="R44" s="225">
        <v>0</v>
      </c>
      <c r="S44" s="100"/>
      <c r="T44" s="129"/>
      <c r="U44" s="131"/>
      <c r="V44" s="129"/>
      <c r="W44" s="132"/>
      <c r="X44" s="132"/>
      <c r="Y44" s="132"/>
      <c r="AC44" s="249"/>
    </row>
    <row r="45" spans="1:29" x14ac:dyDescent="0.25">
      <c r="A45" s="512"/>
      <c r="B45" s="513"/>
      <c r="C45" s="513"/>
      <c r="D45" s="12">
        <f>SUM(F45-E45)</f>
        <v>0</v>
      </c>
      <c r="E45" s="12">
        <f>SUM(F45*0)</f>
        <v>0</v>
      </c>
      <c r="F45" s="224">
        <v>0</v>
      </c>
      <c r="G45" s="236"/>
      <c r="H45" s="13">
        <f>SUM(J45-I45)</f>
        <v>0</v>
      </c>
      <c r="I45" s="12">
        <f>SUM(J45*0)</f>
        <v>0</v>
      </c>
      <c r="J45" s="231">
        <v>0</v>
      </c>
      <c r="K45" s="131"/>
      <c r="L45" s="13">
        <f>SUM(N45-M45)</f>
        <v>0</v>
      </c>
      <c r="M45" s="12">
        <f>SUM(N45*0)</f>
        <v>0</v>
      </c>
      <c r="N45" s="231">
        <v>0</v>
      </c>
      <c r="O45" s="131"/>
      <c r="P45" s="13">
        <f>SUM(R45-Q45)</f>
        <v>0</v>
      </c>
      <c r="Q45" s="12">
        <f>SUM(R45*0)</f>
        <v>0</v>
      </c>
      <c r="R45" s="225">
        <v>0</v>
      </c>
      <c r="S45" s="100"/>
      <c r="T45" s="129"/>
      <c r="U45" s="131"/>
      <c r="V45" s="131"/>
      <c r="W45" s="132"/>
      <c r="X45" s="132"/>
      <c r="Y45" s="132"/>
      <c r="AC45" s="249"/>
    </row>
    <row r="46" spans="1:29" s="19" customFormat="1" x14ac:dyDescent="0.25">
      <c r="A46" s="16"/>
      <c r="B46" s="17" t="str">
        <f>Sprache!G25</f>
        <v xml:space="preserve">Total     II. Landerwerb </v>
      </c>
      <c r="C46" s="18"/>
      <c r="D46" s="78">
        <f t="shared" ref="D46:R46" si="1">SUM(D43:D45)</f>
        <v>0</v>
      </c>
      <c r="E46" s="78">
        <f t="shared" si="1"/>
        <v>0</v>
      </c>
      <c r="F46" s="78">
        <f t="shared" si="1"/>
        <v>0</v>
      </c>
      <c r="G46" s="236"/>
      <c r="H46" s="79">
        <f t="shared" si="1"/>
        <v>0</v>
      </c>
      <c r="I46" s="78">
        <f t="shared" si="1"/>
        <v>0</v>
      </c>
      <c r="J46" s="81">
        <f t="shared" si="1"/>
        <v>0</v>
      </c>
      <c r="K46" s="131"/>
      <c r="L46" s="79">
        <f>SUM(L43:L45)</f>
        <v>0</v>
      </c>
      <c r="M46" s="78">
        <f>SUM(M43:M45)</f>
        <v>0</v>
      </c>
      <c r="N46" s="81">
        <f>SUM(N43:N45)</f>
        <v>0</v>
      </c>
      <c r="O46" s="131"/>
      <c r="P46" s="79">
        <f t="shared" si="1"/>
        <v>0</v>
      </c>
      <c r="Q46" s="78">
        <f t="shared" si="1"/>
        <v>0</v>
      </c>
      <c r="R46" s="80">
        <f t="shared" si="1"/>
        <v>0</v>
      </c>
      <c r="S46" s="97"/>
      <c r="T46" s="129"/>
      <c r="U46" s="131"/>
      <c r="V46" s="131"/>
      <c r="W46" s="132"/>
      <c r="X46" s="132"/>
      <c r="Y46" s="132"/>
      <c r="AA46" s="2"/>
      <c r="AB46" s="2"/>
      <c r="AC46" s="249"/>
    </row>
    <row r="47" spans="1:29" s="19" customFormat="1" x14ac:dyDescent="0.25">
      <c r="A47" s="52"/>
      <c r="B47" s="467"/>
      <c r="C47" s="20"/>
      <c r="D47" s="21"/>
      <c r="E47" s="21"/>
      <c r="F47" s="21"/>
      <c r="G47" s="236"/>
      <c r="H47" s="22"/>
      <c r="I47" s="21"/>
      <c r="J47" s="23"/>
      <c r="K47" s="131"/>
      <c r="L47" s="22"/>
      <c r="M47" s="21"/>
      <c r="N47" s="23"/>
      <c r="O47" s="131"/>
      <c r="P47" s="22"/>
      <c r="Q47" s="21"/>
      <c r="R47" s="53"/>
      <c r="S47" s="21"/>
      <c r="T47" s="129"/>
      <c r="U47" s="131"/>
      <c r="V47" s="131"/>
      <c r="W47" s="132"/>
      <c r="X47" s="132"/>
      <c r="Y47" s="132"/>
      <c r="AA47" s="2"/>
      <c r="AB47" s="2"/>
      <c r="AC47" s="249"/>
    </row>
    <row r="48" spans="1:29" s="11" customFormat="1" ht="17.100000000000001" customHeight="1" x14ac:dyDescent="0.25">
      <c r="A48" s="50" t="str">
        <f>Sprache!G26</f>
        <v>III. Übrige nicht MWST-pflichte Kosten   (MWST 0.0%)</v>
      </c>
      <c r="B48" s="15"/>
      <c r="C48" s="15"/>
      <c r="D48" s="24"/>
      <c r="E48" s="25"/>
      <c r="F48" s="24"/>
      <c r="G48" s="236"/>
      <c r="H48" s="26"/>
      <c r="I48" s="25"/>
      <c r="J48" s="27"/>
      <c r="K48" s="131"/>
      <c r="L48" s="26"/>
      <c r="M48" s="25"/>
      <c r="N48" s="27"/>
      <c r="O48" s="131"/>
      <c r="P48" s="26"/>
      <c r="Q48" s="25"/>
      <c r="R48" s="54"/>
      <c r="S48" s="99"/>
      <c r="T48" s="129"/>
      <c r="U48" s="131"/>
      <c r="V48" s="131"/>
      <c r="W48" s="132"/>
      <c r="X48" s="132"/>
      <c r="Y48" s="132"/>
      <c r="AA48" s="2"/>
      <c r="AB48" s="2"/>
      <c r="AC48" s="249"/>
    </row>
    <row r="49" spans="1:29" x14ac:dyDescent="0.25">
      <c r="A49" s="512"/>
      <c r="B49" s="513"/>
      <c r="C49" s="513"/>
      <c r="D49" s="12">
        <f>SUM(F49-E49)</f>
        <v>0</v>
      </c>
      <c r="E49" s="12">
        <f>SUM(F49*0)</f>
        <v>0</v>
      </c>
      <c r="F49" s="224">
        <v>0</v>
      </c>
      <c r="G49" s="236"/>
      <c r="H49" s="13">
        <f>SUM(J49-I49)</f>
        <v>0</v>
      </c>
      <c r="I49" s="12">
        <f>SUM(J49*0)</f>
        <v>0</v>
      </c>
      <c r="J49" s="231">
        <v>0</v>
      </c>
      <c r="K49" s="131"/>
      <c r="L49" s="13">
        <f>SUM(N49-M49)</f>
        <v>0</v>
      </c>
      <c r="M49" s="12">
        <f>SUM(N49*0)</f>
        <v>0</v>
      </c>
      <c r="N49" s="231">
        <v>0</v>
      </c>
      <c r="O49" s="131"/>
      <c r="P49" s="13">
        <f>SUM(R49-Q49)</f>
        <v>0</v>
      </c>
      <c r="Q49" s="12">
        <f>SUM(R49*0)</f>
        <v>0</v>
      </c>
      <c r="R49" s="225">
        <v>0</v>
      </c>
      <c r="S49" s="100"/>
      <c r="T49" s="129"/>
      <c r="U49" s="131"/>
      <c r="V49" s="131"/>
      <c r="W49" s="132"/>
      <c r="X49" s="132"/>
      <c r="Y49" s="132"/>
      <c r="AC49" s="249"/>
    </row>
    <row r="50" spans="1:29" s="19" customFormat="1" x14ac:dyDescent="0.25">
      <c r="A50" s="16"/>
      <c r="B50" s="17" t="str">
        <f>Sprache!G27</f>
        <v xml:space="preserve">Total     III. Übrige nicht MWST-pflichte Kosten   </v>
      </c>
      <c r="C50" s="18"/>
      <c r="D50" s="78">
        <f t="shared" ref="D50:R50" si="2">SUM(D49)</f>
        <v>0</v>
      </c>
      <c r="E50" s="78">
        <f t="shared" si="2"/>
        <v>0</v>
      </c>
      <c r="F50" s="78">
        <f t="shared" si="2"/>
        <v>0</v>
      </c>
      <c r="G50" s="236"/>
      <c r="H50" s="79">
        <f t="shared" si="2"/>
        <v>0</v>
      </c>
      <c r="I50" s="78">
        <f t="shared" si="2"/>
        <v>0</v>
      </c>
      <c r="J50" s="81">
        <f t="shared" si="2"/>
        <v>0</v>
      </c>
      <c r="K50" s="131"/>
      <c r="L50" s="79">
        <f>SUM(L49)</f>
        <v>0</v>
      </c>
      <c r="M50" s="78">
        <f>SUM(M49)</f>
        <v>0</v>
      </c>
      <c r="N50" s="81">
        <f>SUM(N49)</f>
        <v>0</v>
      </c>
      <c r="O50" s="131"/>
      <c r="P50" s="79">
        <f t="shared" si="2"/>
        <v>0</v>
      </c>
      <c r="Q50" s="78">
        <f t="shared" si="2"/>
        <v>0</v>
      </c>
      <c r="R50" s="80">
        <f t="shared" si="2"/>
        <v>0</v>
      </c>
      <c r="S50" s="97"/>
      <c r="T50" s="129"/>
      <c r="U50" s="131"/>
      <c r="V50" s="129"/>
      <c r="W50" s="132"/>
      <c r="X50" s="132"/>
      <c r="Y50" s="132"/>
      <c r="AA50" s="2"/>
      <c r="AB50" s="2"/>
      <c r="AC50" s="249"/>
    </row>
    <row r="51" spans="1:29" s="19" customFormat="1" x14ac:dyDescent="0.25">
      <c r="A51" s="52"/>
      <c r="B51" s="467"/>
      <c r="C51" s="20"/>
      <c r="D51" s="21"/>
      <c r="E51" s="21"/>
      <c r="F51" s="21"/>
      <c r="G51" s="236"/>
      <c r="H51" s="22"/>
      <c r="I51" s="21"/>
      <c r="J51" s="23"/>
      <c r="K51" s="131"/>
      <c r="L51" s="22"/>
      <c r="M51" s="21"/>
      <c r="N51" s="23"/>
      <c r="O51" s="131"/>
      <c r="P51" s="22"/>
      <c r="Q51" s="21"/>
      <c r="R51" s="53"/>
      <c r="S51" s="21"/>
      <c r="T51" s="129"/>
      <c r="U51" s="131"/>
      <c r="V51" s="129"/>
      <c r="W51" s="132"/>
      <c r="X51" s="132"/>
      <c r="Y51" s="132"/>
      <c r="AA51" s="2"/>
      <c r="AB51" s="2"/>
      <c r="AC51" s="249"/>
    </row>
    <row r="52" spans="1:29" s="11" customFormat="1" ht="17.100000000000001" customHeight="1" x14ac:dyDescent="0.25">
      <c r="A52" s="50" t="str">
        <f>Sprache!G28</f>
        <v>IV. Pflanzenlieferung   (MWST 2.5%)</v>
      </c>
      <c r="B52" s="15"/>
      <c r="C52" s="15"/>
      <c r="D52" s="24"/>
      <c r="E52" s="25"/>
      <c r="F52" s="24"/>
      <c r="G52" s="236"/>
      <c r="H52" s="26"/>
      <c r="I52" s="25"/>
      <c r="J52" s="27"/>
      <c r="K52" s="131"/>
      <c r="L52" s="26"/>
      <c r="M52" s="25"/>
      <c r="N52" s="27"/>
      <c r="O52" s="131"/>
      <c r="P52" s="26"/>
      <c r="Q52" s="25"/>
      <c r="R52" s="54"/>
      <c r="S52" s="99"/>
      <c r="T52" s="129"/>
      <c r="U52" s="131"/>
      <c r="V52" s="131"/>
      <c r="W52" s="132"/>
      <c r="X52" s="132"/>
      <c r="Y52" s="132"/>
      <c r="AA52" s="2"/>
      <c r="AB52" s="2"/>
      <c r="AC52" s="249"/>
    </row>
    <row r="53" spans="1:29" x14ac:dyDescent="0.25">
      <c r="A53" s="550" t="str">
        <f>Sprache!G29</f>
        <v>Nur Pflanzkosten (ohne Pflanzarbeiten)</v>
      </c>
      <c r="B53" s="551"/>
      <c r="C53" s="551"/>
      <c r="D53" s="12">
        <f>SUM(F53-E53)</f>
        <v>0</v>
      </c>
      <c r="E53" s="12">
        <f>SUM(F53/102.5*2.5)</f>
        <v>0</v>
      </c>
      <c r="F53" s="224">
        <v>0</v>
      </c>
      <c r="G53" s="236"/>
      <c r="H53" s="13">
        <f>SUM(J53-I53)</f>
        <v>0</v>
      </c>
      <c r="I53" s="12">
        <f>SUM(J53/102.5*2.5)</f>
        <v>0</v>
      </c>
      <c r="J53" s="231">
        <v>0</v>
      </c>
      <c r="K53" s="131"/>
      <c r="L53" s="13">
        <f>SUM(N53-M53)</f>
        <v>0</v>
      </c>
      <c r="M53" s="12">
        <f>SUM(N53/102.5*2.5)</f>
        <v>0</v>
      </c>
      <c r="N53" s="231">
        <v>0</v>
      </c>
      <c r="O53" s="131"/>
      <c r="P53" s="13">
        <f>SUM(R53-Q53)</f>
        <v>0</v>
      </c>
      <c r="Q53" s="12">
        <f>SUM(R53/102.5*2.5)</f>
        <v>0</v>
      </c>
      <c r="R53" s="225">
        <v>0</v>
      </c>
      <c r="S53" s="100"/>
      <c r="T53" s="129"/>
      <c r="U53" s="131"/>
      <c r="V53" s="131"/>
      <c r="W53" s="132"/>
      <c r="X53" s="132"/>
      <c r="Y53" s="132"/>
      <c r="AC53" s="249"/>
    </row>
    <row r="54" spans="1:29" s="19" customFormat="1" x14ac:dyDescent="0.25">
      <c r="A54" s="16"/>
      <c r="B54" s="17" t="str">
        <f>Sprache!G30</f>
        <v xml:space="preserve">Total     IV. Pflanzenlieferung </v>
      </c>
      <c r="C54" s="18"/>
      <c r="D54" s="78">
        <f t="shared" ref="D54:R54" si="3">SUM(D53)</f>
        <v>0</v>
      </c>
      <c r="E54" s="78">
        <f t="shared" si="3"/>
        <v>0</v>
      </c>
      <c r="F54" s="78">
        <f t="shared" si="3"/>
        <v>0</v>
      </c>
      <c r="G54" s="236"/>
      <c r="H54" s="79">
        <f t="shared" si="3"/>
        <v>0</v>
      </c>
      <c r="I54" s="78">
        <f t="shared" si="3"/>
        <v>0</v>
      </c>
      <c r="J54" s="81">
        <f t="shared" si="3"/>
        <v>0</v>
      </c>
      <c r="K54" s="131"/>
      <c r="L54" s="79">
        <f>SUM(L53)</f>
        <v>0</v>
      </c>
      <c r="M54" s="78">
        <f>SUM(M53)</f>
        <v>0</v>
      </c>
      <c r="N54" s="81">
        <f>SUM(N53)</f>
        <v>0</v>
      </c>
      <c r="O54" s="131"/>
      <c r="P54" s="79">
        <f t="shared" si="3"/>
        <v>0</v>
      </c>
      <c r="Q54" s="78">
        <f t="shared" si="3"/>
        <v>0</v>
      </c>
      <c r="R54" s="80">
        <f t="shared" si="3"/>
        <v>0</v>
      </c>
      <c r="S54" s="97"/>
      <c r="T54" s="129"/>
      <c r="U54" s="131"/>
      <c r="V54" s="129"/>
      <c r="W54" s="132"/>
      <c r="X54" s="132"/>
      <c r="Y54" s="132"/>
      <c r="AA54" s="2"/>
      <c r="AB54" s="2"/>
      <c r="AC54" s="249"/>
    </row>
    <row r="55" spans="1:29" s="19" customFormat="1" x14ac:dyDescent="0.25">
      <c r="A55" s="52"/>
      <c r="B55" s="467"/>
      <c r="C55" s="20"/>
      <c r="D55" s="21"/>
      <c r="E55" s="21"/>
      <c r="F55" s="21"/>
      <c r="G55" s="236"/>
      <c r="H55" s="22"/>
      <c r="I55" s="21"/>
      <c r="J55" s="23"/>
      <c r="K55" s="131"/>
      <c r="L55" s="22"/>
      <c r="M55" s="21"/>
      <c r="N55" s="23"/>
      <c r="O55" s="131"/>
      <c r="P55" s="22"/>
      <c r="Q55" s="21"/>
      <c r="R55" s="53"/>
      <c r="S55" s="21"/>
      <c r="T55" s="129"/>
      <c r="U55" s="131"/>
      <c r="V55" s="131"/>
      <c r="W55" s="132"/>
      <c r="X55" s="132"/>
      <c r="Y55" s="132"/>
      <c r="AA55" s="2"/>
      <c r="AB55" s="2"/>
      <c r="AC55" s="249"/>
    </row>
    <row r="56" spans="1:29" s="11" customFormat="1" ht="17.100000000000001" customHeight="1" x14ac:dyDescent="0.25">
      <c r="A56" s="50" t="str">
        <f>Sprache!G31</f>
        <v>V. Bau- und Nebenarbeiten   (MWST 7.7%)</v>
      </c>
      <c r="B56" s="15"/>
      <c r="C56" s="15"/>
      <c r="D56" s="24"/>
      <c r="E56" s="25"/>
      <c r="F56" s="24"/>
      <c r="G56" s="236"/>
      <c r="H56" s="26"/>
      <c r="I56" s="25"/>
      <c r="J56" s="27"/>
      <c r="K56" s="131"/>
      <c r="L56" s="26"/>
      <c r="M56" s="25"/>
      <c r="N56" s="27"/>
      <c r="O56" s="131"/>
      <c r="P56" s="26"/>
      <c r="Q56" s="25"/>
      <c r="R56" s="54"/>
      <c r="S56" s="99"/>
      <c r="T56" s="129"/>
      <c r="U56" s="131"/>
      <c r="V56" s="131"/>
      <c r="W56" s="132"/>
      <c r="X56" s="132"/>
      <c r="Y56" s="132"/>
      <c r="AA56" s="2"/>
      <c r="AB56" s="2"/>
      <c r="AC56" s="249"/>
    </row>
    <row r="57" spans="1:29" x14ac:dyDescent="0.25">
      <c r="A57" s="552" t="str">
        <f>Sprache!G32</f>
        <v>151 Bauarbeiten für Werkleitungen (Wasserversorgung, Gas, Telefonie, usw.)</v>
      </c>
      <c r="B57" s="553"/>
      <c r="C57" s="553"/>
      <c r="D57" s="12">
        <f t="shared" ref="D57:D96" si="4">SUM(F57-E57)</f>
        <v>0</v>
      </c>
      <c r="E57" s="12">
        <f t="shared" ref="E57:E96" si="5">SUM(F57/107.7*7.7)</f>
        <v>0</v>
      </c>
      <c r="F57" s="224">
        <v>0</v>
      </c>
      <c r="G57" s="236"/>
      <c r="H57" s="13">
        <f t="shared" ref="H57:H96" si="6">SUM(J57-I57)</f>
        <v>0</v>
      </c>
      <c r="I57" s="12">
        <f t="shared" ref="I57:I96" si="7">SUM(J57/107.7*7.7)</f>
        <v>0</v>
      </c>
      <c r="J57" s="231">
        <v>0</v>
      </c>
      <c r="K57" s="131"/>
      <c r="L57" s="13">
        <f t="shared" ref="L57:L122" si="8">SUM(N57-M57)</f>
        <v>0</v>
      </c>
      <c r="M57" s="12">
        <f t="shared" ref="M57:M122" si="9">SUM(N57/107.7*7.7)</f>
        <v>0</v>
      </c>
      <c r="N57" s="231">
        <v>0</v>
      </c>
      <c r="O57" s="131"/>
      <c r="P57" s="13">
        <f t="shared" ref="P57:P96" si="10">SUM(R57-Q57)</f>
        <v>0</v>
      </c>
      <c r="Q57" s="12">
        <f t="shared" ref="Q57:Q96" si="11">SUM(R57/107.7*7.7)</f>
        <v>0</v>
      </c>
      <c r="R57" s="225">
        <v>0</v>
      </c>
      <c r="S57" s="100"/>
      <c r="T57" s="129"/>
      <c r="U57" s="131"/>
      <c r="V57" s="131"/>
      <c r="W57" s="134"/>
      <c r="X57" s="134"/>
      <c r="Y57" s="134"/>
      <c r="AC57" s="119"/>
    </row>
    <row r="58" spans="1:29" x14ac:dyDescent="0.25">
      <c r="A58" s="548" t="str">
        <f>Sprache!G33</f>
        <v>151 Bauarbeiten für Werkleitungen Elektrizität</v>
      </c>
      <c r="B58" s="549"/>
      <c r="C58" s="549"/>
      <c r="D58" s="12">
        <f>SUM(F58-E58)</f>
        <v>0</v>
      </c>
      <c r="E58" s="12">
        <f>SUM(F58/107.7*7.7)</f>
        <v>0</v>
      </c>
      <c r="F58" s="224">
        <v>0</v>
      </c>
      <c r="G58" s="236"/>
      <c r="H58" s="13">
        <f>SUM(J58-I58)</f>
        <v>0</v>
      </c>
      <c r="I58" s="12">
        <f>SUM(J58/107.7*7.7)</f>
        <v>0</v>
      </c>
      <c r="J58" s="231">
        <v>0</v>
      </c>
      <c r="K58" s="131"/>
      <c r="L58" s="13">
        <f>SUM(N58-M58)</f>
        <v>0</v>
      </c>
      <c r="M58" s="12">
        <f>SUM(N58/107.7*7.7)</f>
        <v>0</v>
      </c>
      <c r="N58" s="231">
        <v>0</v>
      </c>
      <c r="O58" s="131"/>
      <c r="P58" s="13">
        <f>SUM(R58-Q58)</f>
        <v>0</v>
      </c>
      <c r="Q58" s="12">
        <f>SUM(R58/107.7*7.7)</f>
        <v>0</v>
      </c>
      <c r="R58" s="225">
        <v>0</v>
      </c>
      <c r="S58" s="100"/>
      <c r="T58" s="129"/>
      <c r="U58" s="131"/>
      <c r="V58" s="131"/>
      <c r="W58" s="134"/>
      <c r="X58" s="134"/>
      <c r="Y58" s="134"/>
      <c r="AC58" s="119"/>
    </row>
    <row r="59" spans="1:29" x14ac:dyDescent="0.25">
      <c r="A59" s="548" t="str">
        <f>Sprache!G34</f>
        <v>237 Entwässerung</v>
      </c>
      <c r="B59" s="549"/>
      <c r="C59" s="549"/>
      <c r="D59" s="12">
        <f>SUM(F59-E59)</f>
        <v>0</v>
      </c>
      <c r="E59" s="12">
        <f>SUM(F59/107.7*7.7)</f>
        <v>0</v>
      </c>
      <c r="F59" s="224">
        <v>0</v>
      </c>
      <c r="G59" s="236"/>
      <c r="H59" s="13">
        <f>SUM(J59-I59)</f>
        <v>0</v>
      </c>
      <c r="I59" s="12">
        <f>SUM(J59/107.7*7.7)</f>
        <v>0</v>
      </c>
      <c r="J59" s="231">
        <v>0</v>
      </c>
      <c r="K59" s="131"/>
      <c r="L59" s="13">
        <f>SUM(N59-M59)</f>
        <v>0</v>
      </c>
      <c r="M59" s="12">
        <f>SUM(N59/107.7*7.7)</f>
        <v>0</v>
      </c>
      <c r="N59" s="231">
        <v>0</v>
      </c>
      <c r="O59" s="131"/>
      <c r="P59" s="13">
        <f>SUM(R59-Q59)</f>
        <v>0</v>
      </c>
      <c r="Q59" s="12">
        <f>SUM(R59/107.7*7.7)</f>
        <v>0</v>
      </c>
      <c r="R59" s="225">
        <v>0</v>
      </c>
      <c r="S59" s="100"/>
      <c r="T59" s="129"/>
      <c r="U59" s="131"/>
      <c r="V59" s="129"/>
      <c r="W59" s="134"/>
      <c r="X59" s="134"/>
      <c r="Y59" s="134"/>
      <c r="AC59" s="249"/>
    </row>
    <row r="60" spans="1:29" x14ac:dyDescent="0.25">
      <c r="A60" s="548" t="str">
        <f>Sprache!G35</f>
        <v>237 Kanalisation Schmutzwasser</v>
      </c>
      <c r="B60" s="549"/>
      <c r="C60" s="549"/>
      <c r="D60" s="12">
        <f t="shared" si="4"/>
        <v>0</v>
      </c>
      <c r="E60" s="12">
        <f t="shared" si="5"/>
        <v>0</v>
      </c>
      <c r="F60" s="224">
        <v>0</v>
      </c>
      <c r="G60" s="236"/>
      <c r="H60" s="13">
        <f t="shared" si="6"/>
        <v>0</v>
      </c>
      <c r="I60" s="12">
        <f t="shared" si="7"/>
        <v>0</v>
      </c>
      <c r="J60" s="231">
        <v>0</v>
      </c>
      <c r="K60" s="131"/>
      <c r="L60" s="13">
        <f t="shared" si="8"/>
        <v>0</v>
      </c>
      <c r="M60" s="12">
        <f t="shared" si="9"/>
        <v>0</v>
      </c>
      <c r="N60" s="231">
        <v>0</v>
      </c>
      <c r="O60" s="131"/>
      <c r="P60" s="13">
        <f t="shared" si="10"/>
        <v>0</v>
      </c>
      <c r="Q60" s="12">
        <f t="shared" si="11"/>
        <v>0</v>
      </c>
      <c r="R60" s="225">
        <v>0</v>
      </c>
      <c r="S60" s="100"/>
      <c r="T60" s="129"/>
      <c r="U60" s="131"/>
      <c r="V60" s="131"/>
      <c r="W60" s="132"/>
      <c r="X60" s="132"/>
      <c r="Y60" s="132"/>
      <c r="AC60" s="249"/>
    </row>
    <row r="61" spans="1:29" x14ac:dyDescent="0.25">
      <c r="A61" s="548" t="str">
        <f>Sprache!G36</f>
        <v>181 Garten- und Landschaftsbau (ohne Pflanzenlieferung)</v>
      </c>
      <c r="B61" s="549"/>
      <c r="C61" s="549"/>
      <c r="D61" s="12">
        <f t="shared" si="4"/>
        <v>0</v>
      </c>
      <c r="E61" s="12">
        <f t="shared" si="5"/>
        <v>0</v>
      </c>
      <c r="F61" s="224">
        <v>0</v>
      </c>
      <c r="G61" s="236"/>
      <c r="H61" s="13">
        <f t="shared" si="6"/>
        <v>0</v>
      </c>
      <c r="I61" s="12">
        <f t="shared" si="7"/>
        <v>0</v>
      </c>
      <c r="J61" s="231">
        <v>0</v>
      </c>
      <c r="K61" s="131"/>
      <c r="L61" s="13">
        <f t="shared" si="8"/>
        <v>0</v>
      </c>
      <c r="M61" s="12">
        <f t="shared" si="9"/>
        <v>0</v>
      </c>
      <c r="N61" s="231">
        <v>0</v>
      </c>
      <c r="O61" s="131"/>
      <c r="P61" s="13">
        <f t="shared" si="10"/>
        <v>0</v>
      </c>
      <c r="Q61" s="12">
        <f t="shared" si="11"/>
        <v>0</v>
      </c>
      <c r="R61" s="225">
        <v>0</v>
      </c>
      <c r="S61" s="100"/>
      <c r="T61" s="129"/>
      <c r="U61" s="131"/>
      <c r="V61" s="131"/>
      <c r="W61" s="132"/>
      <c r="X61" s="132"/>
      <c r="Y61" s="132"/>
    </row>
    <row r="62" spans="1:29" x14ac:dyDescent="0.25">
      <c r="A62" s="512"/>
      <c r="B62" s="513"/>
      <c r="C62" s="513"/>
      <c r="D62" s="12">
        <f t="shared" si="4"/>
        <v>0</v>
      </c>
      <c r="E62" s="12">
        <f t="shared" si="5"/>
        <v>0</v>
      </c>
      <c r="F62" s="224">
        <v>0</v>
      </c>
      <c r="G62" s="237"/>
      <c r="H62" s="13">
        <f t="shared" si="6"/>
        <v>0</v>
      </c>
      <c r="I62" s="12">
        <f t="shared" si="7"/>
        <v>0</v>
      </c>
      <c r="J62" s="231">
        <v>0</v>
      </c>
      <c r="K62" s="133"/>
      <c r="L62" s="13">
        <f t="shared" si="8"/>
        <v>0</v>
      </c>
      <c r="M62" s="12">
        <f t="shared" si="9"/>
        <v>0</v>
      </c>
      <c r="N62" s="231">
        <v>0</v>
      </c>
      <c r="O62" s="133"/>
      <c r="P62" s="13">
        <f t="shared" si="10"/>
        <v>0</v>
      </c>
      <c r="Q62" s="12">
        <f t="shared" si="11"/>
        <v>0</v>
      </c>
      <c r="R62" s="225">
        <v>0</v>
      </c>
      <c r="S62" s="100"/>
      <c r="T62" s="128"/>
      <c r="U62" s="128"/>
      <c r="V62" s="128"/>
      <c r="W62" s="128"/>
      <c r="X62" s="128"/>
      <c r="Y62" s="128"/>
      <c r="AC62" s="249"/>
    </row>
    <row r="63" spans="1:29" x14ac:dyDescent="0.25">
      <c r="A63" s="512"/>
      <c r="B63" s="513"/>
      <c r="C63" s="513"/>
      <c r="D63" s="12">
        <f t="shared" si="4"/>
        <v>0</v>
      </c>
      <c r="E63" s="12">
        <f t="shared" si="5"/>
        <v>0</v>
      </c>
      <c r="F63" s="224">
        <v>0</v>
      </c>
      <c r="G63" s="237"/>
      <c r="H63" s="13">
        <f t="shared" si="6"/>
        <v>0</v>
      </c>
      <c r="I63" s="12">
        <f t="shared" si="7"/>
        <v>0</v>
      </c>
      <c r="J63" s="231">
        <v>0</v>
      </c>
      <c r="K63" s="133"/>
      <c r="L63" s="13">
        <f t="shared" si="8"/>
        <v>0</v>
      </c>
      <c r="M63" s="12">
        <f t="shared" si="9"/>
        <v>0</v>
      </c>
      <c r="N63" s="231">
        <v>0</v>
      </c>
      <c r="O63" s="133"/>
      <c r="P63" s="13">
        <f t="shared" si="10"/>
        <v>0</v>
      </c>
      <c r="Q63" s="12">
        <f t="shared" si="11"/>
        <v>0</v>
      </c>
      <c r="R63" s="225">
        <v>0</v>
      </c>
      <c r="T63" s="128"/>
      <c r="U63" s="128"/>
      <c r="V63" s="128"/>
      <c r="W63" s="128"/>
      <c r="X63" s="128"/>
      <c r="Y63" s="128"/>
      <c r="AA63" s="19"/>
      <c r="AC63" s="249"/>
    </row>
    <row r="64" spans="1:29" x14ac:dyDescent="0.25">
      <c r="A64" s="512"/>
      <c r="B64" s="513"/>
      <c r="C64" s="513"/>
      <c r="D64" s="12">
        <f t="shared" si="4"/>
        <v>0</v>
      </c>
      <c r="E64" s="12">
        <f t="shared" si="5"/>
        <v>0</v>
      </c>
      <c r="F64" s="224">
        <v>0</v>
      </c>
      <c r="G64" s="237"/>
      <c r="H64" s="13">
        <f t="shared" si="6"/>
        <v>0</v>
      </c>
      <c r="I64" s="12">
        <f t="shared" si="7"/>
        <v>0</v>
      </c>
      <c r="J64" s="231">
        <v>0</v>
      </c>
      <c r="K64" s="133"/>
      <c r="L64" s="13">
        <f t="shared" si="8"/>
        <v>0</v>
      </c>
      <c r="M64" s="12">
        <f t="shared" si="9"/>
        <v>0</v>
      </c>
      <c r="N64" s="231">
        <v>0</v>
      </c>
      <c r="O64" s="133"/>
      <c r="P64" s="13">
        <f t="shared" si="10"/>
        <v>0</v>
      </c>
      <c r="Q64" s="12">
        <f t="shared" si="11"/>
        <v>0</v>
      </c>
      <c r="R64" s="225">
        <v>0</v>
      </c>
      <c r="T64" s="128"/>
      <c r="U64" s="128"/>
      <c r="V64" s="128"/>
      <c r="W64" s="128"/>
      <c r="X64" s="128"/>
      <c r="Y64" s="128"/>
      <c r="AC64" s="249"/>
    </row>
    <row r="65" spans="1:29" ht="13.35" customHeight="1" x14ac:dyDescent="0.25">
      <c r="A65" s="512"/>
      <c r="B65" s="513"/>
      <c r="C65" s="513"/>
      <c r="D65" s="12">
        <f t="shared" si="4"/>
        <v>0</v>
      </c>
      <c r="E65" s="12">
        <f t="shared" si="5"/>
        <v>0</v>
      </c>
      <c r="F65" s="224">
        <v>0</v>
      </c>
      <c r="G65" s="237"/>
      <c r="H65" s="13">
        <f t="shared" si="6"/>
        <v>0</v>
      </c>
      <c r="I65" s="12">
        <f t="shared" si="7"/>
        <v>0</v>
      </c>
      <c r="J65" s="231">
        <v>0</v>
      </c>
      <c r="K65" s="133"/>
      <c r="L65" s="13">
        <f t="shared" si="8"/>
        <v>0</v>
      </c>
      <c r="M65" s="12">
        <f t="shared" si="9"/>
        <v>0</v>
      </c>
      <c r="N65" s="231">
        <v>0</v>
      </c>
      <c r="O65" s="133"/>
      <c r="P65" s="13">
        <f t="shared" si="10"/>
        <v>0</v>
      </c>
      <c r="Q65" s="12">
        <f t="shared" si="11"/>
        <v>0</v>
      </c>
      <c r="R65" s="225">
        <v>0</v>
      </c>
      <c r="T65" s="128"/>
      <c r="U65" s="128"/>
      <c r="V65" s="128"/>
      <c r="W65" s="128"/>
      <c r="X65" s="128"/>
      <c r="Y65" s="128"/>
      <c r="AC65" s="249"/>
    </row>
    <row r="66" spans="1:29" ht="13.35" customHeight="1" x14ac:dyDescent="0.25">
      <c r="A66" s="512"/>
      <c r="B66" s="513"/>
      <c r="C66" s="513"/>
      <c r="D66" s="12">
        <f t="shared" si="4"/>
        <v>0</v>
      </c>
      <c r="E66" s="12">
        <f t="shared" si="5"/>
        <v>0</v>
      </c>
      <c r="F66" s="224">
        <v>0</v>
      </c>
      <c r="G66" s="237"/>
      <c r="H66" s="13">
        <f t="shared" si="6"/>
        <v>0</v>
      </c>
      <c r="I66" s="12">
        <f t="shared" si="7"/>
        <v>0</v>
      </c>
      <c r="J66" s="231">
        <v>0</v>
      </c>
      <c r="K66" s="133"/>
      <c r="L66" s="13">
        <f t="shared" si="8"/>
        <v>0</v>
      </c>
      <c r="M66" s="12">
        <f t="shared" si="9"/>
        <v>0</v>
      </c>
      <c r="N66" s="231">
        <v>0</v>
      </c>
      <c r="O66" s="133"/>
      <c r="P66" s="13">
        <f t="shared" si="10"/>
        <v>0</v>
      </c>
      <c r="Q66" s="12">
        <f t="shared" si="11"/>
        <v>0</v>
      </c>
      <c r="R66" s="225">
        <v>0</v>
      </c>
      <c r="T66" s="128"/>
      <c r="U66" s="128"/>
      <c r="V66" s="128"/>
      <c r="W66" s="128"/>
      <c r="X66" s="128"/>
      <c r="Y66" s="128"/>
      <c r="AC66" s="249"/>
    </row>
    <row r="67" spans="1:29" ht="13.35" customHeight="1" x14ac:dyDescent="0.25">
      <c r="A67" s="512"/>
      <c r="B67" s="513"/>
      <c r="C67" s="513"/>
      <c r="D67" s="12">
        <f t="shared" si="4"/>
        <v>0</v>
      </c>
      <c r="E67" s="12">
        <f t="shared" si="5"/>
        <v>0</v>
      </c>
      <c r="F67" s="224">
        <v>0</v>
      </c>
      <c r="G67" s="237"/>
      <c r="H67" s="13">
        <f t="shared" si="6"/>
        <v>0</v>
      </c>
      <c r="I67" s="12">
        <f t="shared" si="7"/>
        <v>0</v>
      </c>
      <c r="J67" s="231">
        <v>0</v>
      </c>
      <c r="K67" s="133"/>
      <c r="L67" s="13">
        <f t="shared" si="8"/>
        <v>0</v>
      </c>
      <c r="M67" s="12">
        <f t="shared" si="9"/>
        <v>0</v>
      </c>
      <c r="N67" s="231">
        <v>0</v>
      </c>
      <c r="O67" s="133"/>
      <c r="P67" s="13">
        <f t="shared" si="10"/>
        <v>0</v>
      </c>
      <c r="Q67" s="12">
        <f t="shared" si="11"/>
        <v>0</v>
      </c>
      <c r="R67" s="225">
        <v>0</v>
      </c>
      <c r="T67" s="128"/>
      <c r="U67" s="128"/>
      <c r="V67" s="128"/>
      <c r="W67" s="128"/>
      <c r="X67" s="128"/>
      <c r="Y67" s="128"/>
      <c r="AC67" s="249"/>
    </row>
    <row r="68" spans="1:29" ht="13.35" customHeight="1" x14ac:dyDescent="0.25">
      <c r="A68" s="512"/>
      <c r="B68" s="513"/>
      <c r="C68" s="513"/>
      <c r="D68" s="12">
        <f t="shared" si="4"/>
        <v>0</v>
      </c>
      <c r="E68" s="12">
        <f t="shared" si="5"/>
        <v>0</v>
      </c>
      <c r="F68" s="224">
        <v>0</v>
      </c>
      <c r="G68" s="237"/>
      <c r="H68" s="13">
        <f t="shared" si="6"/>
        <v>0</v>
      </c>
      <c r="I68" s="12">
        <f t="shared" si="7"/>
        <v>0</v>
      </c>
      <c r="J68" s="231">
        <v>0</v>
      </c>
      <c r="K68" s="133"/>
      <c r="L68" s="13">
        <f t="shared" si="8"/>
        <v>0</v>
      </c>
      <c r="M68" s="12">
        <f t="shared" si="9"/>
        <v>0</v>
      </c>
      <c r="N68" s="231">
        <v>0</v>
      </c>
      <c r="O68" s="133"/>
      <c r="P68" s="13">
        <f t="shared" si="10"/>
        <v>0</v>
      </c>
      <c r="Q68" s="12">
        <f t="shared" si="11"/>
        <v>0</v>
      </c>
      <c r="R68" s="225">
        <v>0</v>
      </c>
      <c r="T68" s="128"/>
      <c r="U68" s="128"/>
      <c r="V68" s="128"/>
      <c r="W68" s="128"/>
      <c r="X68" s="128"/>
      <c r="Y68" s="128"/>
      <c r="AC68" s="249"/>
    </row>
    <row r="69" spans="1:29" ht="13.35" customHeight="1" x14ac:dyDescent="0.25">
      <c r="A69" s="512"/>
      <c r="B69" s="513"/>
      <c r="C69" s="513"/>
      <c r="D69" s="12">
        <f t="shared" si="4"/>
        <v>0</v>
      </c>
      <c r="E69" s="12">
        <f t="shared" si="5"/>
        <v>0</v>
      </c>
      <c r="F69" s="224">
        <v>0</v>
      </c>
      <c r="G69" s="237"/>
      <c r="H69" s="13">
        <f t="shared" si="6"/>
        <v>0</v>
      </c>
      <c r="I69" s="12">
        <f t="shared" si="7"/>
        <v>0</v>
      </c>
      <c r="J69" s="231">
        <v>0</v>
      </c>
      <c r="K69" s="133"/>
      <c r="L69" s="13">
        <f t="shared" si="8"/>
        <v>0</v>
      </c>
      <c r="M69" s="12">
        <f t="shared" si="9"/>
        <v>0</v>
      </c>
      <c r="N69" s="231">
        <v>0</v>
      </c>
      <c r="O69" s="133"/>
      <c r="P69" s="13">
        <f t="shared" si="10"/>
        <v>0</v>
      </c>
      <c r="Q69" s="12">
        <f t="shared" si="11"/>
        <v>0</v>
      </c>
      <c r="R69" s="225">
        <v>0</v>
      </c>
      <c r="T69" s="128"/>
      <c r="U69" s="131"/>
      <c r="V69" s="129"/>
      <c r="W69" s="128"/>
      <c r="X69" s="128"/>
      <c r="Y69" s="128"/>
      <c r="AC69" s="249"/>
    </row>
    <row r="70" spans="1:29" x14ac:dyDescent="0.25">
      <c r="A70" s="512"/>
      <c r="B70" s="513"/>
      <c r="C70" s="513"/>
      <c r="D70" s="12">
        <f t="shared" si="4"/>
        <v>0</v>
      </c>
      <c r="E70" s="12">
        <f t="shared" si="5"/>
        <v>0</v>
      </c>
      <c r="F70" s="224">
        <v>0</v>
      </c>
      <c r="G70" s="237"/>
      <c r="H70" s="13">
        <f t="shared" si="6"/>
        <v>0</v>
      </c>
      <c r="I70" s="12">
        <f t="shared" si="7"/>
        <v>0</v>
      </c>
      <c r="J70" s="231">
        <v>0</v>
      </c>
      <c r="K70" s="133"/>
      <c r="L70" s="13">
        <f t="shared" si="8"/>
        <v>0</v>
      </c>
      <c r="M70" s="12">
        <f t="shared" si="9"/>
        <v>0</v>
      </c>
      <c r="N70" s="231">
        <v>0</v>
      </c>
      <c r="O70" s="133"/>
      <c r="P70" s="13">
        <f t="shared" si="10"/>
        <v>0</v>
      </c>
      <c r="Q70" s="12">
        <f t="shared" si="11"/>
        <v>0</v>
      </c>
      <c r="R70" s="225">
        <v>0</v>
      </c>
      <c r="T70" s="128"/>
      <c r="U70" s="128"/>
      <c r="V70" s="128"/>
      <c r="W70" s="128"/>
      <c r="X70" s="128"/>
      <c r="Y70" s="128"/>
      <c r="AC70" s="249"/>
    </row>
    <row r="71" spans="1:29" x14ac:dyDescent="0.25">
      <c r="A71" s="512"/>
      <c r="B71" s="513"/>
      <c r="C71" s="513"/>
      <c r="D71" s="12">
        <f t="shared" si="4"/>
        <v>0</v>
      </c>
      <c r="E71" s="12">
        <f t="shared" si="5"/>
        <v>0</v>
      </c>
      <c r="F71" s="224">
        <v>0</v>
      </c>
      <c r="G71" s="237"/>
      <c r="H71" s="13">
        <f t="shared" si="6"/>
        <v>0</v>
      </c>
      <c r="I71" s="12">
        <f t="shared" si="7"/>
        <v>0</v>
      </c>
      <c r="J71" s="231">
        <v>0</v>
      </c>
      <c r="K71" s="133"/>
      <c r="L71" s="13">
        <f t="shared" si="8"/>
        <v>0</v>
      </c>
      <c r="M71" s="12">
        <f t="shared" si="9"/>
        <v>0</v>
      </c>
      <c r="N71" s="231">
        <v>0</v>
      </c>
      <c r="O71" s="133"/>
      <c r="P71" s="13">
        <f t="shared" si="10"/>
        <v>0</v>
      </c>
      <c r="Q71" s="12">
        <f t="shared" si="11"/>
        <v>0</v>
      </c>
      <c r="R71" s="225">
        <v>0</v>
      </c>
      <c r="T71" s="128"/>
      <c r="U71" s="128"/>
      <c r="V71" s="128"/>
      <c r="W71" s="128"/>
      <c r="X71" s="128"/>
      <c r="Y71" s="128"/>
      <c r="AC71" s="249"/>
    </row>
    <row r="72" spans="1:29" x14ac:dyDescent="0.25">
      <c r="A72" s="557"/>
      <c r="B72" s="513"/>
      <c r="C72" s="513"/>
      <c r="D72" s="12">
        <f t="shared" si="4"/>
        <v>0</v>
      </c>
      <c r="E72" s="12">
        <f t="shared" si="5"/>
        <v>0</v>
      </c>
      <c r="F72" s="224">
        <v>0</v>
      </c>
      <c r="G72" s="237"/>
      <c r="H72" s="13">
        <f t="shared" si="6"/>
        <v>0</v>
      </c>
      <c r="I72" s="12">
        <f t="shared" si="7"/>
        <v>0</v>
      </c>
      <c r="J72" s="231">
        <v>0</v>
      </c>
      <c r="K72" s="133"/>
      <c r="L72" s="13">
        <f t="shared" si="8"/>
        <v>0</v>
      </c>
      <c r="M72" s="12">
        <f t="shared" si="9"/>
        <v>0</v>
      </c>
      <c r="N72" s="231">
        <v>0</v>
      </c>
      <c r="O72" s="133"/>
      <c r="P72" s="13">
        <f t="shared" si="10"/>
        <v>0</v>
      </c>
      <c r="Q72" s="12">
        <f t="shared" si="11"/>
        <v>0</v>
      </c>
      <c r="R72" s="225">
        <v>0</v>
      </c>
      <c r="T72" s="128"/>
      <c r="U72" s="128"/>
      <c r="V72" s="128"/>
      <c r="W72" s="128"/>
      <c r="X72" s="128"/>
      <c r="Y72" s="128"/>
      <c r="AC72" s="249"/>
    </row>
    <row r="73" spans="1:29" x14ac:dyDescent="0.25">
      <c r="A73" s="512"/>
      <c r="B73" s="513"/>
      <c r="C73" s="513"/>
      <c r="D73" s="12">
        <f t="shared" si="4"/>
        <v>0</v>
      </c>
      <c r="E73" s="12">
        <f t="shared" si="5"/>
        <v>0</v>
      </c>
      <c r="F73" s="224">
        <v>0</v>
      </c>
      <c r="G73" s="237"/>
      <c r="H73" s="13">
        <f t="shared" si="6"/>
        <v>0</v>
      </c>
      <c r="I73" s="12">
        <f t="shared" si="7"/>
        <v>0</v>
      </c>
      <c r="J73" s="231">
        <v>0</v>
      </c>
      <c r="K73" s="133"/>
      <c r="L73" s="13">
        <f t="shared" si="8"/>
        <v>0</v>
      </c>
      <c r="M73" s="12">
        <f t="shared" si="9"/>
        <v>0</v>
      </c>
      <c r="N73" s="231">
        <v>0</v>
      </c>
      <c r="O73" s="133"/>
      <c r="P73" s="13">
        <f t="shared" si="10"/>
        <v>0</v>
      </c>
      <c r="Q73" s="12">
        <f t="shared" si="11"/>
        <v>0</v>
      </c>
      <c r="R73" s="225">
        <v>0</v>
      </c>
      <c r="T73" s="128"/>
      <c r="U73" s="128"/>
      <c r="V73" s="128"/>
      <c r="W73" s="128"/>
      <c r="X73" s="128"/>
      <c r="Y73" s="128"/>
      <c r="AC73" s="249"/>
    </row>
    <row r="74" spans="1:29" x14ac:dyDescent="0.25">
      <c r="A74" s="512"/>
      <c r="B74" s="513"/>
      <c r="C74" s="513"/>
      <c r="D74" s="12">
        <f t="shared" si="4"/>
        <v>0</v>
      </c>
      <c r="E74" s="12">
        <f t="shared" si="5"/>
        <v>0</v>
      </c>
      <c r="F74" s="224">
        <v>0</v>
      </c>
      <c r="G74" s="237"/>
      <c r="H74" s="13">
        <f t="shared" si="6"/>
        <v>0</v>
      </c>
      <c r="I74" s="12">
        <f t="shared" si="7"/>
        <v>0</v>
      </c>
      <c r="J74" s="231">
        <v>0</v>
      </c>
      <c r="K74" s="133"/>
      <c r="L74" s="13">
        <f t="shared" si="8"/>
        <v>0</v>
      </c>
      <c r="M74" s="12">
        <f t="shared" si="9"/>
        <v>0</v>
      </c>
      <c r="N74" s="231">
        <v>0</v>
      </c>
      <c r="O74" s="133"/>
      <c r="P74" s="13">
        <f t="shared" si="10"/>
        <v>0</v>
      </c>
      <c r="Q74" s="12">
        <f t="shared" si="11"/>
        <v>0</v>
      </c>
      <c r="R74" s="225">
        <v>0</v>
      </c>
      <c r="T74" s="128"/>
      <c r="U74" s="128"/>
      <c r="V74" s="128"/>
      <c r="W74" s="128"/>
      <c r="X74" s="128"/>
      <c r="Y74" s="128"/>
      <c r="AB74" s="249"/>
    </row>
    <row r="75" spans="1:29" x14ac:dyDescent="0.25">
      <c r="A75" s="512"/>
      <c r="B75" s="513"/>
      <c r="C75" s="513"/>
      <c r="D75" s="12">
        <f t="shared" si="4"/>
        <v>0</v>
      </c>
      <c r="E75" s="12">
        <f t="shared" si="5"/>
        <v>0</v>
      </c>
      <c r="F75" s="224">
        <v>0</v>
      </c>
      <c r="G75" s="237"/>
      <c r="H75" s="13">
        <f t="shared" si="6"/>
        <v>0</v>
      </c>
      <c r="I75" s="12">
        <f t="shared" si="7"/>
        <v>0</v>
      </c>
      <c r="J75" s="231">
        <v>0</v>
      </c>
      <c r="K75" s="133"/>
      <c r="L75" s="13">
        <f t="shared" si="8"/>
        <v>0</v>
      </c>
      <c r="M75" s="12">
        <f t="shared" si="9"/>
        <v>0</v>
      </c>
      <c r="N75" s="231">
        <v>0</v>
      </c>
      <c r="O75" s="133"/>
      <c r="P75" s="13">
        <f t="shared" si="10"/>
        <v>0</v>
      </c>
      <c r="Q75" s="12">
        <f t="shared" si="11"/>
        <v>0</v>
      </c>
      <c r="R75" s="225">
        <v>0</v>
      </c>
      <c r="T75" s="128"/>
      <c r="U75" s="128"/>
      <c r="V75" s="128"/>
      <c r="W75" s="128"/>
      <c r="X75" s="128"/>
      <c r="Y75" s="128"/>
    </row>
    <row r="76" spans="1:29" x14ac:dyDescent="0.25">
      <c r="A76" s="512"/>
      <c r="B76" s="513"/>
      <c r="C76" s="513"/>
      <c r="D76" s="12">
        <f t="shared" si="4"/>
        <v>0</v>
      </c>
      <c r="E76" s="12">
        <f t="shared" si="5"/>
        <v>0</v>
      </c>
      <c r="F76" s="224">
        <v>0</v>
      </c>
      <c r="G76" s="237"/>
      <c r="H76" s="13">
        <f t="shared" si="6"/>
        <v>0</v>
      </c>
      <c r="I76" s="12">
        <f t="shared" si="7"/>
        <v>0</v>
      </c>
      <c r="J76" s="231">
        <v>0</v>
      </c>
      <c r="K76" s="133"/>
      <c r="L76" s="13">
        <f t="shared" si="8"/>
        <v>0</v>
      </c>
      <c r="M76" s="12">
        <f t="shared" si="9"/>
        <v>0</v>
      </c>
      <c r="N76" s="231">
        <v>0</v>
      </c>
      <c r="O76" s="133"/>
      <c r="P76" s="13">
        <f t="shared" si="10"/>
        <v>0</v>
      </c>
      <c r="Q76" s="12">
        <f t="shared" si="11"/>
        <v>0</v>
      </c>
      <c r="R76" s="225">
        <v>0</v>
      </c>
      <c r="T76" s="128"/>
      <c r="U76" s="128"/>
      <c r="V76" s="128"/>
      <c r="W76" s="128"/>
      <c r="X76" s="128"/>
      <c r="Y76" s="128"/>
    </row>
    <row r="77" spans="1:29" x14ac:dyDescent="0.25">
      <c r="A77" s="512"/>
      <c r="B77" s="513"/>
      <c r="C77" s="513"/>
      <c r="D77" s="12">
        <f t="shared" si="4"/>
        <v>0</v>
      </c>
      <c r="E77" s="12">
        <f t="shared" si="5"/>
        <v>0</v>
      </c>
      <c r="F77" s="224">
        <v>0</v>
      </c>
      <c r="G77" s="237"/>
      <c r="H77" s="13">
        <f t="shared" si="6"/>
        <v>0</v>
      </c>
      <c r="I77" s="12">
        <f t="shared" si="7"/>
        <v>0</v>
      </c>
      <c r="J77" s="231">
        <v>0</v>
      </c>
      <c r="K77" s="133"/>
      <c r="L77" s="13">
        <f t="shared" si="8"/>
        <v>0</v>
      </c>
      <c r="M77" s="12">
        <f t="shared" si="9"/>
        <v>0</v>
      </c>
      <c r="N77" s="231">
        <v>0</v>
      </c>
      <c r="O77" s="133"/>
      <c r="P77" s="13">
        <f t="shared" si="10"/>
        <v>0</v>
      </c>
      <c r="Q77" s="12">
        <f t="shared" si="11"/>
        <v>0</v>
      </c>
      <c r="R77" s="225">
        <v>0</v>
      </c>
      <c r="T77" s="128"/>
      <c r="U77" s="128"/>
      <c r="V77" s="129"/>
      <c r="W77" s="128"/>
      <c r="X77" s="128"/>
      <c r="Y77" s="128"/>
    </row>
    <row r="78" spans="1:29" x14ac:dyDescent="0.25">
      <c r="A78" s="512"/>
      <c r="B78" s="513"/>
      <c r="C78" s="513"/>
      <c r="D78" s="12">
        <f t="shared" si="4"/>
        <v>0</v>
      </c>
      <c r="E78" s="12">
        <f t="shared" si="5"/>
        <v>0</v>
      </c>
      <c r="F78" s="224">
        <v>0</v>
      </c>
      <c r="G78" s="237"/>
      <c r="H78" s="13">
        <f t="shared" si="6"/>
        <v>0</v>
      </c>
      <c r="I78" s="12">
        <f t="shared" si="7"/>
        <v>0</v>
      </c>
      <c r="J78" s="231">
        <v>0</v>
      </c>
      <c r="K78" s="133"/>
      <c r="L78" s="13">
        <f t="shared" si="8"/>
        <v>0</v>
      </c>
      <c r="M78" s="12">
        <f t="shared" si="9"/>
        <v>0</v>
      </c>
      <c r="N78" s="231">
        <v>0</v>
      </c>
      <c r="O78" s="133"/>
      <c r="P78" s="13">
        <f t="shared" si="10"/>
        <v>0</v>
      </c>
      <c r="Q78" s="12">
        <f t="shared" si="11"/>
        <v>0</v>
      </c>
      <c r="R78" s="225">
        <v>0</v>
      </c>
      <c r="T78" s="128"/>
      <c r="U78" s="129"/>
      <c r="V78" s="129"/>
      <c r="W78" s="128"/>
      <c r="X78" s="128"/>
      <c r="Y78" s="128"/>
    </row>
    <row r="79" spans="1:29" x14ac:dyDescent="0.25">
      <c r="A79" s="512"/>
      <c r="B79" s="513"/>
      <c r="C79" s="513"/>
      <c r="D79" s="12">
        <f t="shared" si="4"/>
        <v>0</v>
      </c>
      <c r="E79" s="12">
        <f t="shared" si="5"/>
        <v>0</v>
      </c>
      <c r="F79" s="224">
        <v>0</v>
      </c>
      <c r="G79" s="237"/>
      <c r="H79" s="13">
        <f t="shared" si="6"/>
        <v>0</v>
      </c>
      <c r="I79" s="12">
        <f t="shared" si="7"/>
        <v>0</v>
      </c>
      <c r="J79" s="231">
        <v>0</v>
      </c>
      <c r="K79" s="133"/>
      <c r="L79" s="13">
        <f t="shared" si="8"/>
        <v>0</v>
      </c>
      <c r="M79" s="12">
        <f t="shared" si="9"/>
        <v>0</v>
      </c>
      <c r="N79" s="231">
        <v>0</v>
      </c>
      <c r="O79" s="133"/>
      <c r="P79" s="13">
        <f t="shared" si="10"/>
        <v>0</v>
      </c>
      <c r="Q79" s="12">
        <f t="shared" si="11"/>
        <v>0</v>
      </c>
      <c r="R79" s="225">
        <v>0</v>
      </c>
      <c r="T79" s="128"/>
      <c r="U79" s="129"/>
      <c r="V79" s="129"/>
      <c r="W79" s="128"/>
      <c r="X79" s="128"/>
      <c r="Y79" s="128"/>
    </row>
    <row r="80" spans="1:29" x14ac:dyDescent="0.25">
      <c r="A80" s="512"/>
      <c r="B80" s="513"/>
      <c r="C80" s="513"/>
      <c r="D80" s="12">
        <f t="shared" si="4"/>
        <v>0</v>
      </c>
      <c r="E80" s="12">
        <f t="shared" si="5"/>
        <v>0</v>
      </c>
      <c r="F80" s="224">
        <v>0</v>
      </c>
      <c r="G80" s="237"/>
      <c r="H80" s="13">
        <f t="shared" si="6"/>
        <v>0</v>
      </c>
      <c r="I80" s="12">
        <f t="shared" si="7"/>
        <v>0</v>
      </c>
      <c r="J80" s="231">
        <v>0</v>
      </c>
      <c r="K80" s="133"/>
      <c r="L80" s="13">
        <f t="shared" si="8"/>
        <v>0</v>
      </c>
      <c r="M80" s="12">
        <f t="shared" si="9"/>
        <v>0</v>
      </c>
      <c r="N80" s="231">
        <v>0</v>
      </c>
      <c r="O80" s="133"/>
      <c r="P80" s="13">
        <f t="shared" si="10"/>
        <v>0</v>
      </c>
      <c r="Q80" s="12">
        <f t="shared" si="11"/>
        <v>0</v>
      </c>
      <c r="R80" s="225">
        <v>0</v>
      </c>
      <c r="T80" s="128"/>
      <c r="U80" s="129"/>
      <c r="V80" s="129"/>
      <c r="W80" s="128"/>
      <c r="X80" s="128"/>
      <c r="Y80" s="128"/>
    </row>
    <row r="81" spans="1:25" x14ac:dyDescent="0.25">
      <c r="A81" s="512"/>
      <c r="B81" s="513"/>
      <c r="C81" s="513"/>
      <c r="D81" s="12">
        <f t="shared" si="4"/>
        <v>0</v>
      </c>
      <c r="E81" s="12">
        <f t="shared" si="5"/>
        <v>0</v>
      </c>
      <c r="F81" s="224">
        <v>0</v>
      </c>
      <c r="G81" s="237"/>
      <c r="H81" s="13">
        <f t="shared" si="6"/>
        <v>0</v>
      </c>
      <c r="I81" s="12">
        <f t="shared" si="7"/>
        <v>0</v>
      </c>
      <c r="J81" s="231">
        <v>0</v>
      </c>
      <c r="K81" s="133"/>
      <c r="L81" s="13">
        <f t="shared" si="8"/>
        <v>0</v>
      </c>
      <c r="M81" s="12">
        <f t="shared" si="9"/>
        <v>0</v>
      </c>
      <c r="N81" s="231">
        <v>0</v>
      </c>
      <c r="O81" s="133"/>
      <c r="P81" s="13">
        <f t="shared" si="10"/>
        <v>0</v>
      </c>
      <c r="Q81" s="12">
        <f t="shared" si="11"/>
        <v>0</v>
      </c>
      <c r="R81" s="225">
        <v>0</v>
      </c>
      <c r="T81" s="128"/>
      <c r="U81" s="129"/>
      <c r="V81" s="128"/>
      <c r="W81" s="128"/>
      <c r="X81" s="128"/>
      <c r="Y81" s="128"/>
    </row>
    <row r="82" spans="1:25" x14ac:dyDescent="0.25">
      <c r="A82" s="512"/>
      <c r="B82" s="513"/>
      <c r="C82" s="513"/>
      <c r="D82" s="12">
        <f t="shared" si="4"/>
        <v>0</v>
      </c>
      <c r="E82" s="12">
        <f t="shared" si="5"/>
        <v>0</v>
      </c>
      <c r="F82" s="224">
        <v>0</v>
      </c>
      <c r="G82" s="237"/>
      <c r="H82" s="13">
        <f t="shared" si="6"/>
        <v>0</v>
      </c>
      <c r="I82" s="12">
        <f t="shared" si="7"/>
        <v>0</v>
      </c>
      <c r="J82" s="231">
        <v>0</v>
      </c>
      <c r="K82" s="133"/>
      <c r="L82" s="13">
        <f t="shared" si="8"/>
        <v>0</v>
      </c>
      <c r="M82" s="12">
        <f t="shared" si="9"/>
        <v>0</v>
      </c>
      <c r="N82" s="231">
        <v>0</v>
      </c>
      <c r="O82" s="133"/>
      <c r="P82" s="13">
        <f t="shared" si="10"/>
        <v>0</v>
      </c>
      <c r="Q82" s="12">
        <f t="shared" si="11"/>
        <v>0</v>
      </c>
      <c r="R82" s="225">
        <v>0</v>
      </c>
      <c r="T82" s="128"/>
      <c r="U82" s="129"/>
      <c r="V82" s="128"/>
      <c r="W82" s="128"/>
      <c r="X82" s="128"/>
      <c r="Y82" s="128"/>
    </row>
    <row r="83" spans="1:25" x14ac:dyDescent="0.25">
      <c r="A83" s="512"/>
      <c r="B83" s="513"/>
      <c r="C83" s="513"/>
      <c r="D83" s="12">
        <f t="shared" si="4"/>
        <v>0</v>
      </c>
      <c r="E83" s="12">
        <f t="shared" si="5"/>
        <v>0</v>
      </c>
      <c r="F83" s="224">
        <v>0</v>
      </c>
      <c r="G83" s="237"/>
      <c r="H83" s="13">
        <f t="shared" si="6"/>
        <v>0</v>
      </c>
      <c r="I83" s="12">
        <f t="shared" si="7"/>
        <v>0</v>
      </c>
      <c r="J83" s="231">
        <v>0</v>
      </c>
      <c r="K83" s="133"/>
      <c r="L83" s="13">
        <f t="shared" si="8"/>
        <v>0</v>
      </c>
      <c r="M83" s="12">
        <f t="shared" si="9"/>
        <v>0</v>
      </c>
      <c r="N83" s="231">
        <v>0</v>
      </c>
      <c r="O83" s="133"/>
      <c r="P83" s="13">
        <f t="shared" si="10"/>
        <v>0</v>
      </c>
      <c r="Q83" s="12">
        <f t="shared" si="11"/>
        <v>0</v>
      </c>
      <c r="R83" s="225">
        <v>0</v>
      </c>
      <c r="T83" s="128"/>
      <c r="U83" s="129"/>
      <c r="V83" s="128"/>
      <c r="W83" s="128"/>
      <c r="X83" s="128"/>
      <c r="Y83" s="128"/>
    </row>
    <row r="84" spans="1:25" x14ac:dyDescent="0.25">
      <c r="A84" s="512"/>
      <c r="B84" s="513"/>
      <c r="C84" s="513"/>
      <c r="D84" s="12">
        <f t="shared" si="4"/>
        <v>0</v>
      </c>
      <c r="E84" s="12">
        <f t="shared" si="5"/>
        <v>0</v>
      </c>
      <c r="F84" s="224">
        <v>0</v>
      </c>
      <c r="G84" s="237"/>
      <c r="H84" s="13">
        <f t="shared" si="6"/>
        <v>0</v>
      </c>
      <c r="I84" s="12">
        <f t="shared" si="7"/>
        <v>0</v>
      </c>
      <c r="J84" s="231">
        <v>0</v>
      </c>
      <c r="K84" s="133"/>
      <c r="L84" s="13">
        <f t="shared" si="8"/>
        <v>0</v>
      </c>
      <c r="M84" s="12">
        <f t="shared" si="9"/>
        <v>0</v>
      </c>
      <c r="N84" s="231">
        <v>0</v>
      </c>
      <c r="O84" s="133"/>
      <c r="P84" s="13">
        <f t="shared" si="10"/>
        <v>0</v>
      </c>
      <c r="Q84" s="12">
        <f t="shared" si="11"/>
        <v>0</v>
      </c>
      <c r="R84" s="225">
        <v>0</v>
      </c>
      <c r="T84" s="128"/>
      <c r="U84" s="128"/>
      <c r="V84" s="128"/>
      <c r="W84" s="128"/>
      <c r="X84" s="128"/>
      <c r="Y84" s="128"/>
    </row>
    <row r="85" spans="1:25" x14ac:dyDescent="0.25">
      <c r="A85" s="512"/>
      <c r="B85" s="513"/>
      <c r="C85" s="513"/>
      <c r="D85" s="12">
        <f t="shared" si="4"/>
        <v>0</v>
      </c>
      <c r="E85" s="12">
        <f t="shared" si="5"/>
        <v>0</v>
      </c>
      <c r="F85" s="224">
        <v>0</v>
      </c>
      <c r="G85" s="237"/>
      <c r="H85" s="13">
        <f t="shared" si="6"/>
        <v>0</v>
      </c>
      <c r="I85" s="12">
        <f t="shared" si="7"/>
        <v>0</v>
      </c>
      <c r="J85" s="231">
        <v>0</v>
      </c>
      <c r="K85" s="133"/>
      <c r="L85" s="13">
        <f t="shared" si="8"/>
        <v>0</v>
      </c>
      <c r="M85" s="12">
        <f t="shared" si="9"/>
        <v>0</v>
      </c>
      <c r="N85" s="231">
        <v>0</v>
      </c>
      <c r="O85" s="133"/>
      <c r="P85" s="13">
        <f t="shared" si="10"/>
        <v>0</v>
      </c>
      <c r="Q85" s="12">
        <f t="shared" si="11"/>
        <v>0</v>
      </c>
      <c r="R85" s="225">
        <v>0</v>
      </c>
      <c r="T85" s="128"/>
      <c r="U85" s="128"/>
      <c r="V85" s="128"/>
      <c r="W85" s="128"/>
      <c r="X85" s="128"/>
      <c r="Y85" s="128"/>
    </row>
    <row r="86" spans="1:25" x14ac:dyDescent="0.25">
      <c r="A86" s="512"/>
      <c r="B86" s="513"/>
      <c r="C86" s="513"/>
      <c r="D86" s="12">
        <f t="shared" si="4"/>
        <v>0</v>
      </c>
      <c r="E86" s="12">
        <f t="shared" si="5"/>
        <v>0</v>
      </c>
      <c r="F86" s="224">
        <v>0</v>
      </c>
      <c r="G86" s="237"/>
      <c r="H86" s="13">
        <f t="shared" si="6"/>
        <v>0</v>
      </c>
      <c r="I86" s="12">
        <f t="shared" si="7"/>
        <v>0</v>
      </c>
      <c r="J86" s="231">
        <v>0</v>
      </c>
      <c r="K86" s="133"/>
      <c r="L86" s="13">
        <f t="shared" si="8"/>
        <v>0</v>
      </c>
      <c r="M86" s="12">
        <f t="shared" si="9"/>
        <v>0</v>
      </c>
      <c r="N86" s="231">
        <v>0</v>
      </c>
      <c r="O86" s="133"/>
      <c r="P86" s="13">
        <f t="shared" si="10"/>
        <v>0</v>
      </c>
      <c r="Q86" s="12">
        <f t="shared" si="11"/>
        <v>0</v>
      </c>
      <c r="R86" s="225">
        <v>0</v>
      </c>
      <c r="T86" s="128"/>
      <c r="U86" s="128"/>
      <c r="V86" s="128"/>
      <c r="W86" s="128"/>
      <c r="X86" s="128"/>
      <c r="Y86" s="128"/>
    </row>
    <row r="87" spans="1:25" x14ac:dyDescent="0.25">
      <c r="A87" s="512"/>
      <c r="B87" s="513"/>
      <c r="C87" s="513"/>
      <c r="D87" s="12">
        <f t="shared" si="4"/>
        <v>0</v>
      </c>
      <c r="E87" s="12">
        <f t="shared" si="5"/>
        <v>0</v>
      </c>
      <c r="F87" s="224">
        <v>0</v>
      </c>
      <c r="G87" s="235"/>
      <c r="H87" s="13">
        <f t="shared" si="6"/>
        <v>0</v>
      </c>
      <c r="I87" s="12">
        <f t="shared" si="7"/>
        <v>0</v>
      </c>
      <c r="J87" s="231">
        <v>0</v>
      </c>
      <c r="K87" s="34"/>
      <c r="L87" s="13">
        <f t="shared" si="8"/>
        <v>0</v>
      </c>
      <c r="M87" s="12">
        <f t="shared" si="9"/>
        <v>0</v>
      </c>
      <c r="N87" s="231">
        <v>0</v>
      </c>
      <c r="O87" s="34"/>
      <c r="P87" s="13">
        <f t="shared" si="10"/>
        <v>0</v>
      </c>
      <c r="Q87" s="12">
        <f t="shared" si="11"/>
        <v>0</v>
      </c>
      <c r="R87" s="225">
        <v>0</v>
      </c>
    </row>
    <row r="88" spans="1:25" x14ac:dyDescent="0.25">
      <c r="A88" s="512"/>
      <c r="B88" s="513"/>
      <c r="C88" s="513"/>
      <c r="D88" s="12">
        <f t="shared" si="4"/>
        <v>0</v>
      </c>
      <c r="E88" s="12">
        <f t="shared" si="5"/>
        <v>0</v>
      </c>
      <c r="F88" s="224">
        <v>0</v>
      </c>
      <c r="G88" s="235"/>
      <c r="H88" s="13">
        <f t="shared" si="6"/>
        <v>0</v>
      </c>
      <c r="I88" s="12">
        <f t="shared" si="7"/>
        <v>0</v>
      </c>
      <c r="J88" s="231">
        <v>0</v>
      </c>
      <c r="K88" s="34"/>
      <c r="L88" s="13">
        <f t="shared" si="8"/>
        <v>0</v>
      </c>
      <c r="M88" s="12">
        <f t="shared" si="9"/>
        <v>0</v>
      </c>
      <c r="N88" s="231">
        <v>0</v>
      </c>
      <c r="O88" s="34"/>
      <c r="P88" s="13">
        <f t="shared" si="10"/>
        <v>0</v>
      </c>
      <c r="Q88" s="12">
        <f t="shared" si="11"/>
        <v>0</v>
      </c>
      <c r="R88" s="225">
        <v>0</v>
      </c>
    </row>
    <row r="89" spans="1:25" x14ac:dyDescent="0.25">
      <c r="A89" s="512"/>
      <c r="B89" s="513"/>
      <c r="C89" s="513"/>
      <c r="D89" s="12">
        <f t="shared" si="4"/>
        <v>0</v>
      </c>
      <c r="E89" s="12">
        <f t="shared" si="5"/>
        <v>0</v>
      </c>
      <c r="F89" s="224">
        <v>0</v>
      </c>
      <c r="G89" s="235"/>
      <c r="H89" s="13">
        <f t="shared" si="6"/>
        <v>0</v>
      </c>
      <c r="I89" s="12">
        <f t="shared" si="7"/>
        <v>0</v>
      </c>
      <c r="J89" s="231">
        <v>0</v>
      </c>
      <c r="K89" s="34"/>
      <c r="L89" s="13">
        <f t="shared" si="8"/>
        <v>0</v>
      </c>
      <c r="M89" s="12">
        <f t="shared" si="9"/>
        <v>0</v>
      </c>
      <c r="N89" s="231">
        <v>0</v>
      </c>
      <c r="O89" s="34"/>
      <c r="P89" s="13">
        <f t="shared" si="10"/>
        <v>0</v>
      </c>
      <c r="Q89" s="12">
        <f t="shared" si="11"/>
        <v>0</v>
      </c>
      <c r="R89" s="225">
        <v>0</v>
      </c>
    </row>
    <row r="90" spans="1:25" x14ac:dyDescent="0.25">
      <c r="A90" s="512"/>
      <c r="B90" s="513"/>
      <c r="C90" s="513"/>
      <c r="D90" s="12">
        <f t="shared" si="4"/>
        <v>0</v>
      </c>
      <c r="E90" s="12">
        <f t="shared" si="5"/>
        <v>0</v>
      </c>
      <c r="F90" s="224">
        <v>0</v>
      </c>
      <c r="G90" s="235"/>
      <c r="H90" s="13">
        <f t="shared" si="6"/>
        <v>0</v>
      </c>
      <c r="I90" s="12">
        <f t="shared" si="7"/>
        <v>0</v>
      </c>
      <c r="J90" s="231">
        <v>0</v>
      </c>
      <c r="K90" s="34"/>
      <c r="L90" s="13">
        <f t="shared" si="8"/>
        <v>0</v>
      </c>
      <c r="M90" s="12">
        <f t="shared" si="9"/>
        <v>0</v>
      </c>
      <c r="N90" s="231">
        <v>0</v>
      </c>
      <c r="O90" s="34"/>
      <c r="P90" s="13">
        <f t="shared" si="10"/>
        <v>0</v>
      </c>
      <c r="Q90" s="12">
        <f t="shared" si="11"/>
        <v>0</v>
      </c>
      <c r="R90" s="225">
        <v>0</v>
      </c>
    </row>
    <row r="91" spans="1:25" x14ac:dyDescent="0.25">
      <c r="A91" s="512"/>
      <c r="B91" s="513"/>
      <c r="C91" s="513"/>
      <c r="D91" s="12">
        <f t="shared" si="4"/>
        <v>0</v>
      </c>
      <c r="E91" s="12">
        <f t="shared" si="5"/>
        <v>0</v>
      </c>
      <c r="F91" s="224">
        <v>0</v>
      </c>
      <c r="G91" s="235"/>
      <c r="H91" s="13">
        <f t="shared" si="6"/>
        <v>0</v>
      </c>
      <c r="I91" s="12">
        <f t="shared" si="7"/>
        <v>0</v>
      </c>
      <c r="J91" s="231">
        <v>0</v>
      </c>
      <c r="K91" s="34"/>
      <c r="L91" s="13">
        <f t="shared" si="8"/>
        <v>0</v>
      </c>
      <c r="M91" s="12">
        <f t="shared" si="9"/>
        <v>0</v>
      </c>
      <c r="N91" s="231">
        <v>0</v>
      </c>
      <c r="O91" s="34"/>
      <c r="P91" s="13">
        <f t="shared" si="10"/>
        <v>0</v>
      </c>
      <c r="Q91" s="12">
        <f t="shared" si="11"/>
        <v>0</v>
      </c>
      <c r="R91" s="225">
        <v>0</v>
      </c>
    </row>
    <row r="92" spans="1:25" x14ac:dyDescent="0.25">
      <c r="A92" s="512"/>
      <c r="B92" s="513"/>
      <c r="C92" s="513"/>
      <c r="D92" s="12">
        <f t="shared" si="4"/>
        <v>0</v>
      </c>
      <c r="E92" s="12">
        <f t="shared" si="5"/>
        <v>0</v>
      </c>
      <c r="F92" s="224">
        <v>0</v>
      </c>
      <c r="G92" s="235"/>
      <c r="H92" s="13">
        <f t="shared" si="6"/>
        <v>0</v>
      </c>
      <c r="I92" s="12">
        <f t="shared" si="7"/>
        <v>0</v>
      </c>
      <c r="J92" s="231">
        <v>0</v>
      </c>
      <c r="K92" s="34"/>
      <c r="L92" s="13">
        <f t="shared" si="8"/>
        <v>0</v>
      </c>
      <c r="M92" s="12">
        <f t="shared" si="9"/>
        <v>0</v>
      </c>
      <c r="N92" s="231">
        <v>0</v>
      </c>
      <c r="O92" s="34"/>
      <c r="P92" s="13">
        <f t="shared" si="10"/>
        <v>0</v>
      </c>
      <c r="Q92" s="12">
        <f t="shared" si="11"/>
        <v>0</v>
      </c>
      <c r="R92" s="225">
        <v>0</v>
      </c>
    </row>
    <row r="93" spans="1:25" x14ac:dyDescent="0.25">
      <c r="A93" s="512"/>
      <c r="B93" s="513"/>
      <c r="C93" s="513"/>
      <c r="D93" s="12">
        <f t="shared" si="4"/>
        <v>0</v>
      </c>
      <c r="E93" s="12">
        <f t="shared" si="5"/>
        <v>0</v>
      </c>
      <c r="F93" s="224">
        <v>0</v>
      </c>
      <c r="G93" s="235"/>
      <c r="H93" s="13">
        <f t="shared" si="6"/>
        <v>0</v>
      </c>
      <c r="I93" s="12">
        <f t="shared" si="7"/>
        <v>0</v>
      </c>
      <c r="J93" s="231">
        <v>0</v>
      </c>
      <c r="K93" s="34"/>
      <c r="L93" s="13">
        <f t="shared" si="8"/>
        <v>0</v>
      </c>
      <c r="M93" s="12">
        <f t="shared" si="9"/>
        <v>0</v>
      </c>
      <c r="N93" s="231">
        <v>0</v>
      </c>
      <c r="O93" s="34"/>
      <c r="P93" s="13">
        <f t="shared" si="10"/>
        <v>0</v>
      </c>
      <c r="Q93" s="12">
        <f t="shared" si="11"/>
        <v>0</v>
      </c>
      <c r="R93" s="225">
        <v>0</v>
      </c>
    </row>
    <row r="94" spans="1:25" x14ac:dyDescent="0.25">
      <c r="A94" s="512"/>
      <c r="B94" s="513"/>
      <c r="C94" s="513"/>
      <c r="D94" s="12">
        <f t="shared" si="4"/>
        <v>0</v>
      </c>
      <c r="E94" s="12">
        <f t="shared" si="5"/>
        <v>0</v>
      </c>
      <c r="F94" s="224">
        <v>0</v>
      </c>
      <c r="G94" s="235"/>
      <c r="H94" s="13">
        <f t="shared" si="6"/>
        <v>0</v>
      </c>
      <c r="I94" s="12">
        <f t="shared" si="7"/>
        <v>0</v>
      </c>
      <c r="J94" s="231">
        <v>0</v>
      </c>
      <c r="K94" s="34"/>
      <c r="L94" s="13">
        <f t="shared" si="8"/>
        <v>0</v>
      </c>
      <c r="M94" s="12">
        <f t="shared" si="9"/>
        <v>0</v>
      </c>
      <c r="N94" s="231">
        <v>0</v>
      </c>
      <c r="O94" s="34"/>
      <c r="P94" s="13">
        <f t="shared" si="10"/>
        <v>0</v>
      </c>
      <c r="Q94" s="12">
        <f t="shared" si="11"/>
        <v>0</v>
      </c>
      <c r="R94" s="225">
        <v>0</v>
      </c>
    </row>
    <row r="95" spans="1:25" ht="13.2" hidden="1" customHeight="1" outlineLevel="1" x14ac:dyDescent="0.25">
      <c r="A95" s="512"/>
      <c r="B95" s="513"/>
      <c r="C95" s="513"/>
      <c r="D95" s="12">
        <f t="shared" si="4"/>
        <v>0</v>
      </c>
      <c r="E95" s="12">
        <f t="shared" si="5"/>
        <v>0</v>
      </c>
      <c r="F95" s="224">
        <v>0</v>
      </c>
      <c r="G95" s="235"/>
      <c r="H95" s="13">
        <f t="shared" si="6"/>
        <v>0</v>
      </c>
      <c r="I95" s="12">
        <f t="shared" si="7"/>
        <v>0</v>
      </c>
      <c r="J95" s="231">
        <v>0</v>
      </c>
      <c r="K95" s="34"/>
      <c r="L95" s="13">
        <f t="shared" si="8"/>
        <v>0</v>
      </c>
      <c r="M95" s="12">
        <f t="shared" si="9"/>
        <v>0</v>
      </c>
      <c r="N95" s="231">
        <v>0</v>
      </c>
      <c r="O95" s="34"/>
      <c r="P95" s="13">
        <f t="shared" si="10"/>
        <v>0</v>
      </c>
      <c r="Q95" s="12">
        <f t="shared" si="11"/>
        <v>0</v>
      </c>
      <c r="R95" s="225">
        <v>0</v>
      </c>
    </row>
    <row r="96" spans="1:25" ht="13.2" hidden="1" customHeight="1" outlineLevel="1" x14ac:dyDescent="0.25">
      <c r="A96" s="512"/>
      <c r="B96" s="513"/>
      <c r="C96" s="513"/>
      <c r="D96" s="12">
        <f t="shared" si="4"/>
        <v>0</v>
      </c>
      <c r="E96" s="12">
        <f t="shared" si="5"/>
        <v>0</v>
      </c>
      <c r="F96" s="224">
        <v>0</v>
      </c>
      <c r="G96" s="235"/>
      <c r="H96" s="13">
        <f t="shared" si="6"/>
        <v>0</v>
      </c>
      <c r="I96" s="12">
        <f t="shared" si="7"/>
        <v>0</v>
      </c>
      <c r="J96" s="231">
        <v>0</v>
      </c>
      <c r="K96" s="34"/>
      <c r="L96" s="13">
        <f t="shared" si="8"/>
        <v>0</v>
      </c>
      <c r="M96" s="12">
        <f t="shared" si="9"/>
        <v>0</v>
      </c>
      <c r="N96" s="231">
        <v>0</v>
      </c>
      <c r="O96" s="34"/>
      <c r="P96" s="13">
        <f t="shared" si="10"/>
        <v>0</v>
      </c>
      <c r="Q96" s="12">
        <f t="shared" si="11"/>
        <v>0</v>
      </c>
      <c r="R96" s="225">
        <v>0</v>
      </c>
    </row>
    <row r="97" spans="1:22" ht="13.2" hidden="1" customHeight="1" outlineLevel="1" x14ac:dyDescent="0.25">
      <c r="A97" s="512"/>
      <c r="B97" s="513"/>
      <c r="C97" s="513"/>
      <c r="D97" s="12">
        <f t="shared" ref="D97:D170" si="12">SUM(F97-E97)</f>
        <v>0</v>
      </c>
      <c r="E97" s="12">
        <f t="shared" ref="E97:E170" si="13">SUM(F97/107.7*7.7)</f>
        <v>0</v>
      </c>
      <c r="F97" s="224">
        <v>0</v>
      </c>
      <c r="G97" s="235"/>
      <c r="H97" s="13">
        <f t="shared" ref="H97:H170" si="14">SUM(J97-I97)</f>
        <v>0</v>
      </c>
      <c r="I97" s="12">
        <f t="shared" ref="I97:I170" si="15">SUM(J97/107.7*7.7)</f>
        <v>0</v>
      </c>
      <c r="J97" s="231">
        <v>0</v>
      </c>
      <c r="K97" s="34"/>
      <c r="L97" s="13">
        <f t="shared" si="8"/>
        <v>0</v>
      </c>
      <c r="M97" s="12">
        <f t="shared" si="9"/>
        <v>0</v>
      </c>
      <c r="N97" s="231">
        <v>0</v>
      </c>
      <c r="O97" s="34"/>
      <c r="P97" s="13">
        <f t="shared" ref="P97:P170" si="16">SUM(R97-Q97)</f>
        <v>0</v>
      </c>
      <c r="Q97" s="12">
        <f t="shared" ref="Q97:Q170" si="17">SUM(R97/107.7*7.7)</f>
        <v>0</v>
      </c>
      <c r="R97" s="225">
        <v>0</v>
      </c>
    </row>
    <row r="98" spans="1:22" ht="13.2" hidden="1" customHeight="1" outlineLevel="1" x14ac:dyDescent="0.25">
      <c r="A98" s="512"/>
      <c r="B98" s="513"/>
      <c r="C98" s="513"/>
      <c r="D98" s="12">
        <f t="shared" si="12"/>
        <v>0</v>
      </c>
      <c r="E98" s="12">
        <f t="shared" si="13"/>
        <v>0</v>
      </c>
      <c r="F98" s="224">
        <v>0</v>
      </c>
      <c r="G98" s="235"/>
      <c r="H98" s="13">
        <f t="shared" si="14"/>
        <v>0</v>
      </c>
      <c r="I98" s="12">
        <f t="shared" si="15"/>
        <v>0</v>
      </c>
      <c r="J98" s="231">
        <v>0</v>
      </c>
      <c r="K98" s="34"/>
      <c r="L98" s="13">
        <f t="shared" si="8"/>
        <v>0</v>
      </c>
      <c r="M98" s="12">
        <f t="shared" si="9"/>
        <v>0</v>
      </c>
      <c r="N98" s="231">
        <v>0</v>
      </c>
      <c r="O98" s="34"/>
      <c r="P98" s="13">
        <f t="shared" si="16"/>
        <v>0</v>
      </c>
      <c r="Q98" s="12">
        <f t="shared" si="17"/>
        <v>0</v>
      </c>
      <c r="R98" s="225">
        <v>0</v>
      </c>
    </row>
    <row r="99" spans="1:22" ht="13.2" hidden="1" customHeight="1" outlineLevel="1" x14ac:dyDescent="0.25">
      <c r="A99" s="512"/>
      <c r="B99" s="513"/>
      <c r="C99" s="513"/>
      <c r="D99" s="12">
        <f t="shared" si="12"/>
        <v>0</v>
      </c>
      <c r="E99" s="12">
        <f t="shared" si="13"/>
        <v>0</v>
      </c>
      <c r="F99" s="224">
        <v>0</v>
      </c>
      <c r="G99" s="235"/>
      <c r="H99" s="13">
        <f t="shared" si="14"/>
        <v>0</v>
      </c>
      <c r="I99" s="12">
        <f t="shared" si="15"/>
        <v>0</v>
      </c>
      <c r="J99" s="231">
        <v>0</v>
      </c>
      <c r="K99" s="34"/>
      <c r="L99" s="13">
        <f t="shared" si="8"/>
        <v>0</v>
      </c>
      <c r="M99" s="12">
        <f t="shared" si="9"/>
        <v>0</v>
      </c>
      <c r="N99" s="231">
        <v>0</v>
      </c>
      <c r="O99" s="34"/>
      <c r="P99" s="13">
        <f t="shared" si="16"/>
        <v>0</v>
      </c>
      <c r="Q99" s="12">
        <f t="shared" si="17"/>
        <v>0</v>
      </c>
      <c r="R99" s="225">
        <v>0</v>
      </c>
    </row>
    <row r="100" spans="1:22" ht="13.2" hidden="1" customHeight="1" outlineLevel="1" x14ac:dyDescent="0.25">
      <c r="A100" s="512"/>
      <c r="B100" s="513"/>
      <c r="C100" s="513"/>
      <c r="D100" s="12">
        <f t="shared" si="12"/>
        <v>0</v>
      </c>
      <c r="E100" s="12">
        <f t="shared" si="13"/>
        <v>0</v>
      </c>
      <c r="F100" s="224">
        <v>0</v>
      </c>
      <c r="G100" s="235"/>
      <c r="H100" s="13">
        <f t="shared" si="14"/>
        <v>0</v>
      </c>
      <c r="I100" s="12">
        <f t="shared" si="15"/>
        <v>0</v>
      </c>
      <c r="J100" s="231">
        <v>0</v>
      </c>
      <c r="K100" s="34"/>
      <c r="L100" s="13">
        <f t="shared" si="8"/>
        <v>0</v>
      </c>
      <c r="M100" s="12">
        <f t="shared" si="9"/>
        <v>0</v>
      </c>
      <c r="N100" s="231">
        <v>0</v>
      </c>
      <c r="O100" s="34"/>
      <c r="P100" s="13">
        <f t="shared" si="16"/>
        <v>0</v>
      </c>
      <c r="Q100" s="12">
        <f t="shared" si="17"/>
        <v>0</v>
      </c>
      <c r="R100" s="225">
        <v>0</v>
      </c>
    </row>
    <row r="101" spans="1:22" ht="13.2" hidden="1" customHeight="1" outlineLevel="1" x14ac:dyDescent="0.25">
      <c r="A101" s="512"/>
      <c r="B101" s="513"/>
      <c r="C101" s="513"/>
      <c r="D101" s="12">
        <f t="shared" si="12"/>
        <v>0</v>
      </c>
      <c r="E101" s="12">
        <f t="shared" si="13"/>
        <v>0</v>
      </c>
      <c r="F101" s="224">
        <v>0</v>
      </c>
      <c r="G101" s="235"/>
      <c r="H101" s="13">
        <f t="shared" si="14"/>
        <v>0</v>
      </c>
      <c r="I101" s="12">
        <f t="shared" si="15"/>
        <v>0</v>
      </c>
      <c r="J101" s="231">
        <v>0</v>
      </c>
      <c r="K101" s="34"/>
      <c r="L101" s="13">
        <f t="shared" si="8"/>
        <v>0</v>
      </c>
      <c r="M101" s="12">
        <f t="shared" si="9"/>
        <v>0</v>
      </c>
      <c r="N101" s="231">
        <v>0</v>
      </c>
      <c r="O101" s="34"/>
      <c r="P101" s="13">
        <f t="shared" si="16"/>
        <v>0</v>
      </c>
      <c r="Q101" s="12">
        <f t="shared" si="17"/>
        <v>0</v>
      </c>
      <c r="R101" s="225">
        <v>0</v>
      </c>
    </row>
    <row r="102" spans="1:22" ht="13.2" hidden="1" customHeight="1" outlineLevel="1" x14ac:dyDescent="0.25">
      <c r="A102" s="512"/>
      <c r="B102" s="513"/>
      <c r="C102" s="513"/>
      <c r="D102" s="12">
        <f t="shared" si="12"/>
        <v>0</v>
      </c>
      <c r="E102" s="12">
        <f t="shared" si="13"/>
        <v>0</v>
      </c>
      <c r="F102" s="224">
        <v>0</v>
      </c>
      <c r="G102" s="235"/>
      <c r="H102" s="13">
        <f t="shared" si="14"/>
        <v>0</v>
      </c>
      <c r="I102" s="12">
        <f t="shared" si="15"/>
        <v>0</v>
      </c>
      <c r="J102" s="231">
        <v>0</v>
      </c>
      <c r="K102" s="34"/>
      <c r="L102" s="13">
        <f t="shared" si="8"/>
        <v>0</v>
      </c>
      <c r="M102" s="12">
        <f t="shared" si="9"/>
        <v>0</v>
      </c>
      <c r="N102" s="231">
        <v>0</v>
      </c>
      <c r="O102" s="34"/>
      <c r="P102" s="13">
        <f t="shared" si="16"/>
        <v>0</v>
      </c>
      <c r="Q102" s="12">
        <f t="shared" si="17"/>
        <v>0</v>
      </c>
      <c r="R102" s="225">
        <v>0</v>
      </c>
    </row>
    <row r="103" spans="1:22" ht="13.2" hidden="1" customHeight="1" outlineLevel="1" x14ac:dyDescent="0.25">
      <c r="A103" s="512"/>
      <c r="B103" s="513"/>
      <c r="C103" s="513"/>
      <c r="D103" s="12">
        <f t="shared" si="12"/>
        <v>0</v>
      </c>
      <c r="E103" s="12">
        <f t="shared" si="13"/>
        <v>0</v>
      </c>
      <c r="F103" s="224">
        <v>0</v>
      </c>
      <c r="G103" s="235"/>
      <c r="H103" s="13">
        <f t="shared" si="14"/>
        <v>0</v>
      </c>
      <c r="I103" s="12">
        <f t="shared" si="15"/>
        <v>0</v>
      </c>
      <c r="J103" s="231">
        <v>0</v>
      </c>
      <c r="K103" s="34"/>
      <c r="L103" s="13">
        <f t="shared" si="8"/>
        <v>0</v>
      </c>
      <c r="M103" s="12">
        <f t="shared" si="9"/>
        <v>0</v>
      </c>
      <c r="N103" s="231">
        <v>0</v>
      </c>
      <c r="O103" s="34"/>
      <c r="P103" s="13">
        <f t="shared" si="16"/>
        <v>0</v>
      </c>
      <c r="Q103" s="12">
        <f t="shared" si="17"/>
        <v>0</v>
      </c>
      <c r="R103" s="225">
        <v>0</v>
      </c>
      <c r="U103" s="108"/>
      <c r="V103" s="95"/>
    </row>
    <row r="104" spans="1:22" ht="13.2" hidden="1" customHeight="1" outlineLevel="1" x14ac:dyDescent="0.25">
      <c r="A104" s="512"/>
      <c r="B104" s="513"/>
      <c r="C104" s="513"/>
      <c r="D104" s="12">
        <f t="shared" si="12"/>
        <v>0</v>
      </c>
      <c r="E104" s="12">
        <f t="shared" si="13"/>
        <v>0</v>
      </c>
      <c r="F104" s="224">
        <v>0</v>
      </c>
      <c r="G104" s="235"/>
      <c r="H104" s="13">
        <f t="shared" si="14"/>
        <v>0</v>
      </c>
      <c r="I104" s="12">
        <f t="shared" si="15"/>
        <v>0</v>
      </c>
      <c r="J104" s="231">
        <v>0</v>
      </c>
      <c r="K104" s="34"/>
      <c r="L104" s="13">
        <f t="shared" si="8"/>
        <v>0</v>
      </c>
      <c r="M104" s="12">
        <f t="shared" si="9"/>
        <v>0</v>
      </c>
      <c r="N104" s="231">
        <v>0</v>
      </c>
      <c r="O104" s="34"/>
      <c r="P104" s="13">
        <f t="shared" si="16"/>
        <v>0</v>
      </c>
      <c r="Q104" s="12">
        <f t="shared" si="17"/>
        <v>0</v>
      </c>
      <c r="R104" s="225">
        <v>0</v>
      </c>
      <c r="U104" s="95"/>
      <c r="V104" s="115"/>
    </row>
    <row r="105" spans="1:22" ht="13.2" hidden="1" customHeight="1" outlineLevel="1" x14ac:dyDescent="0.25">
      <c r="A105" s="512"/>
      <c r="B105" s="513"/>
      <c r="C105" s="513"/>
      <c r="D105" s="12">
        <f t="shared" si="12"/>
        <v>0</v>
      </c>
      <c r="E105" s="12">
        <f t="shared" si="13"/>
        <v>0</v>
      </c>
      <c r="F105" s="224">
        <v>0</v>
      </c>
      <c r="G105" s="235"/>
      <c r="H105" s="13">
        <f t="shared" si="14"/>
        <v>0</v>
      </c>
      <c r="I105" s="12">
        <f t="shared" si="15"/>
        <v>0</v>
      </c>
      <c r="J105" s="231">
        <v>0</v>
      </c>
      <c r="K105" s="34"/>
      <c r="L105" s="13">
        <f t="shared" si="8"/>
        <v>0</v>
      </c>
      <c r="M105" s="12">
        <f t="shared" si="9"/>
        <v>0</v>
      </c>
      <c r="N105" s="231">
        <v>0</v>
      </c>
      <c r="O105" s="34"/>
      <c r="P105" s="13">
        <f t="shared" si="16"/>
        <v>0</v>
      </c>
      <c r="Q105" s="12">
        <f t="shared" si="17"/>
        <v>0</v>
      </c>
      <c r="R105" s="225">
        <v>0</v>
      </c>
      <c r="U105" s="95"/>
      <c r="V105" s="115"/>
    </row>
    <row r="106" spans="1:22" ht="13.2" hidden="1" customHeight="1" outlineLevel="1" x14ac:dyDescent="0.25">
      <c r="A106" s="512"/>
      <c r="B106" s="513"/>
      <c r="C106" s="513"/>
      <c r="D106" s="12">
        <f t="shared" si="12"/>
        <v>0</v>
      </c>
      <c r="E106" s="12">
        <f t="shared" si="13"/>
        <v>0</v>
      </c>
      <c r="F106" s="224">
        <v>0</v>
      </c>
      <c r="G106" s="235"/>
      <c r="H106" s="13">
        <f t="shared" si="14"/>
        <v>0</v>
      </c>
      <c r="I106" s="12">
        <f t="shared" si="15"/>
        <v>0</v>
      </c>
      <c r="J106" s="231">
        <v>0</v>
      </c>
      <c r="K106" s="34"/>
      <c r="L106" s="13">
        <f t="shared" si="8"/>
        <v>0</v>
      </c>
      <c r="M106" s="12">
        <f t="shared" si="9"/>
        <v>0</v>
      </c>
      <c r="N106" s="231">
        <v>0</v>
      </c>
      <c r="O106" s="34"/>
      <c r="P106" s="13">
        <f t="shared" si="16"/>
        <v>0</v>
      </c>
      <c r="Q106" s="12">
        <f t="shared" si="17"/>
        <v>0</v>
      </c>
      <c r="R106" s="225">
        <v>0</v>
      </c>
      <c r="U106" s="95"/>
      <c r="V106" s="95"/>
    </row>
    <row r="107" spans="1:22" ht="13.2" hidden="1" customHeight="1" outlineLevel="1" x14ac:dyDescent="0.25">
      <c r="A107" s="512"/>
      <c r="B107" s="513"/>
      <c r="C107" s="513"/>
      <c r="D107" s="12">
        <f t="shared" si="12"/>
        <v>0</v>
      </c>
      <c r="E107" s="12">
        <f t="shared" si="13"/>
        <v>0</v>
      </c>
      <c r="F107" s="224">
        <v>0</v>
      </c>
      <c r="G107" s="235"/>
      <c r="H107" s="13">
        <f t="shared" si="14"/>
        <v>0</v>
      </c>
      <c r="I107" s="12">
        <f t="shared" si="15"/>
        <v>0</v>
      </c>
      <c r="J107" s="231">
        <v>0</v>
      </c>
      <c r="K107" s="34"/>
      <c r="L107" s="13">
        <f t="shared" si="8"/>
        <v>0</v>
      </c>
      <c r="M107" s="12">
        <f t="shared" si="9"/>
        <v>0</v>
      </c>
      <c r="N107" s="231">
        <v>0</v>
      </c>
      <c r="O107" s="34"/>
      <c r="P107" s="13">
        <f t="shared" si="16"/>
        <v>0</v>
      </c>
      <c r="Q107" s="12">
        <f t="shared" si="17"/>
        <v>0</v>
      </c>
      <c r="R107" s="225">
        <v>0</v>
      </c>
      <c r="U107" s="19"/>
      <c r="V107" s="19"/>
    </row>
    <row r="108" spans="1:22" ht="13.2" hidden="1" customHeight="1" outlineLevel="1" x14ac:dyDescent="0.25">
      <c r="A108" s="512"/>
      <c r="B108" s="513"/>
      <c r="C108" s="513"/>
      <c r="D108" s="12">
        <f t="shared" si="12"/>
        <v>0</v>
      </c>
      <c r="E108" s="12">
        <f t="shared" si="13"/>
        <v>0</v>
      </c>
      <c r="F108" s="224">
        <v>0</v>
      </c>
      <c r="G108" s="235"/>
      <c r="H108" s="13">
        <f t="shared" si="14"/>
        <v>0</v>
      </c>
      <c r="I108" s="12">
        <f t="shared" si="15"/>
        <v>0</v>
      </c>
      <c r="J108" s="231">
        <v>0</v>
      </c>
      <c r="K108" s="34"/>
      <c r="L108" s="13">
        <f t="shared" si="8"/>
        <v>0</v>
      </c>
      <c r="M108" s="12">
        <f t="shared" si="9"/>
        <v>0</v>
      </c>
      <c r="N108" s="231">
        <v>0</v>
      </c>
      <c r="O108" s="34"/>
      <c r="P108" s="13">
        <f t="shared" si="16"/>
        <v>0</v>
      </c>
      <c r="Q108" s="12">
        <f t="shared" si="17"/>
        <v>0</v>
      </c>
      <c r="R108" s="225">
        <v>0</v>
      </c>
      <c r="U108" s="19"/>
      <c r="V108" s="19"/>
    </row>
    <row r="109" spans="1:22" ht="13.2" hidden="1" customHeight="1" outlineLevel="1" x14ac:dyDescent="0.25">
      <c r="A109" s="512"/>
      <c r="B109" s="513"/>
      <c r="C109" s="513"/>
      <c r="D109" s="12">
        <f t="shared" si="12"/>
        <v>0</v>
      </c>
      <c r="E109" s="12">
        <f t="shared" si="13"/>
        <v>0</v>
      </c>
      <c r="F109" s="224">
        <v>0</v>
      </c>
      <c r="G109" s="235"/>
      <c r="H109" s="13">
        <f t="shared" si="14"/>
        <v>0</v>
      </c>
      <c r="I109" s="12">
        <f t="shared" si="15"/>
        <v>0</v>
      </c>
      <c r="J109" s="231">
        <v>0</v>
      </c>
      <c r="K109" s="34"/>
      <c r="L109" s="13">
        <f t="shared" si="8"/>
        <v>0</v>
      </c>
      <c r="M109" s="12">
        <f t="shared" si="9"/>
        <v>0</v>
      </c>
      <c r="N109" s="231">
        <v>0</v>
      </c>
      <c r="O109" s="34"/>
      <c r="P109" s="13">
        <f t="shared" si="16"/>
        <v>0</v>
      </c>
      <c r="Q109" s="12">
        <f t="shared" si="17"/>
        <v>0</v>
      </c>
      <c r="R109" s="225">
        <v>0</v>
      </c>
      <c r="U109" s="19"/>
      <c r="V109" s="19"/>
    </row>
    <row r="110" spans="1:22" ht="13.2" hidden="1" customHeight="1" outlineLevel="1" x14ac:dyDescent="0.25">
      <c r="A110" s="512"/>
      <c r="B110" s="513"/>
      <c r="C110" s="513"/>
      <c r="D110" s="12">
        <f t="shared" si="12"/>
        <v>0</v>
      </c>
      <c r="E110" s="12">
        <f t="shared" si="13"/>
        <v>0</v>
      </c>
      <c r="F110" s="224">
        <v>0</v>
      </c>
      <c r="G110" s="235"/>
      <c r="H110" s="13">
        <f t="shared" si="14"/>
        <v>0</v>
      </c>
      <c r="I110" s="12">
        <f t="shared" si="15"/>
        <v>0</v>
      </c>
      <c r="J110" s="231">
        <v>0</v>
      </c>
      <c r="K110" s="34"/>
      <c r="L110" s="13">
        <f t="shared" si="8"/>
        <v>0</v>
      </c>
      <c r="M110" s="12">
        <f t="shared" si="9"/>
        <v>0</v>
      </c>
      <c r="N110" s="231">
        <v>0</v>
      </c>
      <c r="O110" s="34"/>
      <c r="P110" s="13">
        <f t="shared" si="16"/>
        <v>0</v>
      </c>
      <c r="Q110" s="12">
        <f t="shared" si="17"/>
        <v>0</v>
      </c>
      <c r="R110" s="225">
        <v>0</v>
      </c>
      <c r="U110" s="19"/>
      <c r="V110" s="19"/>
    </row>
    <row r="111" spans="1:22" ht="13.2" hidden="1" customHeight="1" outlineLevel="1" x14ac:dyDescent="0.25">
      <c r="A111" s="512"/>
      <c r="B111" s="513"/>
      <c r="C111" s="513"/>
      <c r="D111" s="12">
        <f t="shared" si="12"/>
        <v>0</v>
      </c>
      <c r="E111" s="12">
        <f t="shared" si="13"/>
        <v>0</v>
      </c>
      <c r="F111" s="224">
        <v>0</v>
      </c>
      <c r="G111" s="235"/>
      <c r="H111" s="13">
        <f t="shared" si="14"/>
        <v>0</v>
      </c>
      <c r="I111" s="12">
        <f t="shared" si="15"/>
        <v>0</v>
      </c>
      <c r="J111" s="231">
        <v>0</v>
      </c>
      <c r="K111" s="34"/>
      <c r="L111" s="13">
        <f t="shared" si="8"/>
        <v>0</v>
      </c>
      <c r="M111" s="12">
        <f t="shared" si="9"/>
        <v>0</v>
      </c>
      <c r="N111" s="231">
        <v>0</v>
      </c>
      <c r="O111" s="34"/>
      <c r="P111" s="13">
        <f t="shared" si="16"/>
        <v>0</v>
      </c>
      <c r="Q111" s="12">
        <f t="shared" si="17"/>
        <v>0</v>
      </c>
      <c r="R111" s="225">
        <v>0</v>
      </c>
      <c r="U111" s="19"/>
      <c r="V111" s="19"/>
    </row>
    <row r="112" spans="1:22" ht="13.2" hidden="1" customHeight="1" outlineLevel="1" x14ac:dyDescent="0.25">
      <c r="A112" s="512"/>
      <c r="B112" s="513"/>
      <c r="C112" s="513"/>
      <c r="D112" s="12">
        <f t="shared" si="12"/>
        <v>0</v>
      </c>
      <c r="E112" s="12">
        <f t="shared" si="13"/>
        <v>0</v>
      </c>
      <c r="F112" s="224">
        <v>0</v>
      </c>
      <c r="G112" s="235"/>
      <c r="H112" s="13">
        <f t="shared" si="14"/>
        <v>0</v>
      </c>
      <c r="I112" s="12">
        <f t="shared" si="15"/>
        <v>0</v>
      </c>
      <c r="J112" s="231">
        <v>0</v>
      </c>
      <c r="K112" s="34"/>
      <c r="L112" s="13">
        <f t="shared" si="8"/>
        <v>0</v>
      </c>
      <c r="M112" s="12">
        <f t="shared" si="9"/>
        <v>0</v>
      </c>
      <c r="N112" s="231">
        <v>0</v>
      </c>
      <c r="O112" s="34"/>
      <c r="P112" s="13">
        <f t="shared" si="16"/>
        <v>0</v>
      </c>
      <c r="Q112" s="12">
        <f t="shared" si="17"/>
        <v>0</v>
      </c>
      <c r="R112" s="225">
        <v>0</v>
      </c>
      <c r="U112" s="19"/>
      <c r="V112" s="19"/>
    </row>
    <row r="113" spans="1:22" ht="13.2" hidden="1" customHeight="1" outlineLevel="1" x14ac:dyDescent="0.25">
      <c r="A113" s="512"/>
      <c r="B113" s="513"/>
      <c r="C113" s="513"/>
      <c r="D113" s="12">
        <f t="shared" si="12"/>
        <v>0</v>
      </c>
      <c r="E113" s="12">
        <f t="shared" si="13"/>
        <v>0</v>
      </c>
      <c r="F113" s="224">
        <v>0</v>
      </c>
      <c r="G113" s="235"/>
      <c r="H113" s="13">
        <f t="shared" si="14"/>
        <v>0</v>
      </c>
      <c r="I113" s="12">
        <f t="shared" si="15"/>
        <v>0</v>
      </c>
      <c r="J113" s="231">
        <v>0</v>
      </c>
      <c r="K113" s="34"/>
      <c r="L113" s="13">
        <f t="shared" si="8"/>
        <v>0</v>
      </c>
      <c r="M113" s="12">
        <f t="shared" si="9"/>
        <v>0</v>
      </c>
      <c r="N113" s="231">
        <v>0</v>
      </c>
      <c r="O113" s="34"/>
      <c r="P113" s="13">
        <f t="shared" si="16"/>
        <v>0</v>
      </c>
      <c r="Q113" s="12">
        <f t="shared" si="17"/>
        <v>0</v>
      </c>
      <c r="R113" s="225">
        <v>0</v>
      </c>
      <c r="U113" s="19"/>
      <c r="V113" s="19"/>
    </row>
    <row r="114" spans="1:22" ht="13.2" hidden="1" customHeight="1" outlineLevel="1" x14ac:dyDescent="0.25">
      <c r="A114" s="512"/>
      <c r="B114" s="513"/>
      <c r="C114" s="513"/>
      <c r="D114" s="12">
        <f t="shared" si="12"/>
        <v>0</v>
      </c>
      <c r="E114" s="12">
        <f t="shared" si="13"/>
        <v>0</v>
      </c>
      <c r="F114" s="224">
        <v>0</v>
      </c>
      <c r="G114" s="235"/>
      <c r="H114" s="13">
        <f t="shared" si="14"/>
        <v>0</v>
      </c>
      <c r="I114" s="12">
        <f t="shared" si="15"/>
        <v>0</v>
      </c>
      <c r="J114" s="231">
        <v>0</v>
      </c>
      <c r="K114" s="34"/>
      <c r="L114" s="13">
        <f t="shared" si="8"/>
        <v>0</v>
      </c>
      <c r="M114" s="12">
        <f t="shared" si="9"/>
        <v>0</v>
      </c>
      <c r="N114" s="231">
        <v>0</v>
      </c>
      <c r="O114" s="34"/>
      <c r="P114" s="13">
        <f t="shared" si="16"/>
        <v>0</v>
      </c>
      <c r="Q114" s="12">
        <f t="shared" si="17"/>
        <v>0</v>
      </c>
      <c r="R114" s="225">
        <v>0</v>
      </c>
      <c r="U114" s="19"/>
      <c r="V114" s="19"/>
    </row>
    <row r="115" spans="1:22" ht="13.2" hidden="1" customHeight="1" outlineLevel="1" x14ac:dyDescent="0.25">
      <c r="A115" s="512"/>
      <c r="B115" s="513"/>
      <c r="C115" s="513"/>
      <c r="D115" s="12">
        <f t="shared" si="12"/>
        <v>0</v>
      </c>
      <c r="E115" s="12">
        <f t="shared" si="13"/>
        <v>0</v>
      </c>
      <c r="F115" s="224">
        <v>0</v>
      </c>
      <c r="G115" s="235"/>
      <c r="H115" s="13">
        <f t="shared" si="14"/>
        <v>0</v>
      </c>
      <c r="I115" s="12">
        <f t="shared" si="15"/>
        <v>0</v>
      </c>
      <c r="J115" s="231">
        <v>0</v>
      </c>
      <c r="K115" s="34"/>
      <c r="L115" s="13">
        <f t="shared" si="8"/>
        <v>0</v>
      </c>
      <c r="M115" s="12">
        <f t="shared" si="9"/>
        <v>0</v>
      </c>
      <c r="N115" s="231">
        <v>0</v>
      </c>
      <c r="O115" s="34"/>
      <c r="P115" s="13">
        <f t="shared" si="16"/>
        <v>0</v>
      </c>
      <c r="Q115" s="12">
        <f t="shared" si="17"/>
        <v>0</v>
      </c>
      <c r="R115" s="225">
        <v>0</v>
      </c>
      <c r="U115" s="95"/>
      <c r="V115" s="115"/>
    </row>
    <row r="116" spans="1:22" ht="13.2" hidden="1" customHeight="1" outlineLevel="1" x14ac:dyDescent="0.25">
      <c r="A116" s="512"/>
      <c r="B116" s="513"/>
      <c r="C116" s="513"/>
      <c r="D116" s="12">
        <f t="shared" si="12"/>
        <v>0</v>
      </c>
      <c r="E116" s="12">
        <f t="shared" si="13"/>
        <v>0</v>
      </c>
      <c r="F116" s="224">
        <v>0</v>
      </c>
      <c r="G116" s="235"/>
      <c r="H116" s="13">
        <f t="shared" si="14"/>
        <v>0</v>
      </c>
      <c r="I116" s="12">
        <f t="shared" si="15"/>
        <v>0</v>
      </c>
      <c r="J116" s="231">
        <v>0</v>
      </c>
      <c r="K116" s="34"/>
      <c r="L116" s="13">
        <f t="shared" si="8"/>
        <v>0</v>
      </c>
      <c r="M116" s="12">
        <f t="shared" si="9"/>
        <v>0</v>
      </c>
      <c r="N116" s="231">
        <v>0</v>
      </c>
      <c r="O116" s="34"/>
      <c r="P116" s="13">
        <f t="shared" si="16"/>
        <v>0</v>
      </c>
      <c r="Q116" s="12">
        <f t="shared" si="17"/>
        <v>0</v>
      </c>
      <c r="R116" s="225">
        <v>0</v>
      </c>
      <c r="U116" s="95"/>
      <c r="V116" s="95"/>
    </row>
    <row r="117" spans="1:22" ht="13.2" hidden="1" customHeight="1" outlineLevel="1" x14ac:dyDescent="0.25">
      <c r="A117" s="512"/>
      <c r="B117" s="513"/>
      <c r="C117" s="513"/>
      <c r="D117" s="12">
        <f t="shared" si="12"/>
        <v>0</v>
      </c>
      <c r="E117" s="12">
        <f t="shared" si="13"/>
        <v>0</v>
      </c>
      <c r="F117" s="224">
        <v>0</v>
      </c>
      <c r="G117" s="235"/>
      <c r="H117" s="13">
        <f t="shared" si="14"/>
        <v>0</v>
      </c>
      <c r="I117" s="12">
        <f t="shared" si="15"/>
        <v>0</v>
      </c>
      <c r="J117" s="231">
        <v>0</v>
      </c>
      <c r="K117" s="34"/>
      <c r="L117" s="13">
        <f t="shared" si="8"/>
        <v>0</v>
      </c>
      <c r="M117" s="12">
        <f t="shared" si="9"/>
        <v>0</v>
      </c>
      <c r="N117" s="231">
        <v>0</v>
      </c>
      <c r="O117" s="34"/>
      <c r="P117" s="13">
        <f t="shared" si="16"/>
        <v>0</v>
      </c>
      <c r="Q117" s="12">
        <f t="shared" si="17"/>
        <v>0</v>
      </c>
      <c r="R117" s="225">
        <v>0</v>
      </c>
      <c r="U117" s="95"/>
      <c r="V117" s="95"/>
    </row>
    <row r="118" spans="1:22" ht="13.2" hidden="1" customHeight="1" outlineLevel="1" x14ac:dyDescent="0.25">
      <c r="A118" s="512"/>
      <c r="B118" s="513"/>
      <c r="C118" s="513"/>
      <c r="D118" s="12">
        <f t="shared" si="12"/>
        <v>0</v>
      </c>
      <c r="E118" s="12">
        <f t="shared" si="13"/>
        <v>0</v>
      </c>
      <c r="F118" s="224">
        <v>0</v>
      </c>
      <c r="G118" s="235"/>
      <c r="H118" s="13">
        <f t="shared" si="14"/>
        <v>0</v>
      </c>
      <c r="I118" s="12">
        <f t="shared" si="15"/>
        <v>0</v>
      </c>
      <c r="J118" s="231">
        <v>0</v>
      </c>
      <c r="K118" s="34"/>
      <c r="L118" s="13">
        <f t="shared" si="8"/>
        <v>0</v>
      </c>
      <c r="M118" s="12">
        <f t="shared" si="9"/>
        <v>0</v>
      </c>
      <c r="N118" s="231">
        <v>0</v>
      </c>
      <c r="O118" s="34"/>
      <c r="P118" s="13">
        <f t="shared" si="16"/>
        <v>0</v>
      </c>
      <c r="Q118" s="12">
        <f t="shared" si="17"/>
        <v>0</v>
      </c>
      <c r="R118" s="225">
        <v>0</v>
      </c>
      <c r="U118" s="19"/>
      <c r="V118" s="19"/>
    </row>
    <row r="119" spans="1:22" ht="13.2" hidden="1" customHeight="1" outlineLevel="1" x14ac:dyDescent="0.25">
      <c r="A119" s="512"/>
      <c r="B119" s="513"/>
      <c r="C119" s="513"/>
      <c r="D119" s="12">
        <f t="shared" si="12"/>
        <v>0</v>
      </c>
      <c r="E119" s="12">
        <f t="shared" si="13"/>
        <v>0</v>
      </c>
      <c r="F119" s="224">
        <v>0</v>
      </c>
      <c r="G119" s="235"/>
      <c r="H119" s="13">
        <f t="shared" si="14"/>
        <v>0</v>
      </c>
      <c r="I119" s="12">
        <f t="shared" si="15"/>
        <v>0</v>
      </c>
      <c r="J119" s="231">
        <v>0</v>
      </c>
      <c r="K119" s="34"/>
      <c r="L119" s="13">
        <f t="shared" si="8"/>
        <v>0</v>
      </c>
      <c r="M119" s="12">
        <f t="shared" si="9"/>
        <v>0</v>
      </c>
      <c r="N119" s="231">
        <v>0</v>
      </c>
      <c r="O119" s="34"/>
      <c r="P119" s="13">
        <f t="shared" si="16"/>
        <v>0</v>
      </c>
      <c r="Q119" s="12">
        <f t="shared" si="17"/>
        <v>0</v>
      </c>
      <c r="R119" s="225">
        <v>0</v>
      </c>
      <c r="U119" s="95"/>
      <c r="V119" s="95"/>
    </row>
    <row r="120" spans="1:22" ht="13.2" hidden="1" customHeight="1" outlineLevel="1" x14ac:dyDescent="0.25">
      <c r="A120" s="512"/>
      <c r="B120" s="513"/>
      <c r="C120" s="513"/>
      <c r="D120" s="12">
        <f t="shared" si="12"/>
        <v>0</v>
      </c>
      <c r="E120" s="12">
        <f t="shared" si="13"/>
        <v>0</v>
      </c>
      <c r="F120" s="224">
        <v>0</v>
      </c>
      <c r="G120" s="235"/>
      <c r="H120" s="13">
        <f t="shared" si="14"/>
        <v>0</v>
      </c>
      <c r="I120" s="12">
        <f t="shared" si="15"/>
        <v>0</v>
      </c>
      <c r="J120" s="231">
        <v>0</v>
      </c>
      <c r="K120" s="34"/>
      <c r="L120" s="13">
        <f t="shared" si="8"/>
        <v>0</v>
      </c>
      <c r="M120" s="12">
        <f t="shared" si="9"/>
        <v>0</v>
      </c>
      <c r="N120" s="231">
        <v>0</v>
      </c>
      <c r="O120" s="34"/>
      <c r="P120" s="13">
        <f t="shared" si="16"/>
        <v>0</v>
      </c>
      <c r="Q120" s="12">
        <f t="shared" si="17"/>
        <v>0</v>
      </c>
      <c r="R120" s="225">
        <v>0</v>
      </c>
      <c r="U120" s="95"/>
      <c r="V120" s="95"/>
    </row>
    <row r="121" spans="1:22" ht="13.2" hidden="1" customHeight="1" outlineLevel="1" x14ac:dyDescent="0.25">
      <c r="A121" s="512"/>
      <c r="B121" s="513"/>
      <c r="C121" s="513"/>
      <c r="D121" s="12">
        <f t="shared" si="12"/>
        <v>0</v>
      </c>
      <c r="E121" s="12">
        <f t="shared" si="13"/>
        <v>0</v>
      </c>
      <c r="F121" s="224">
        <v>0</v>
      </c>
      <c r="G121" s="235"/>
      <c r="H121" s="13">
        <f t="shared" si="14"/>
        <v>0</v>
      </c>
      <c r="I121" s="12">
        <f t="shared" si="15"/>
        <v>0</v>
      </c>
      <c r="J121" s="231">
        <v>0</v>
      </c>
      <c r="K121" s="34"/>
      <c r="L121" s="13">
        <f t="shared" si="8"/>
        <v>0</v>
      </c>
      <c r="M121" s="12">
        <f t="shared" si="9"/>
        <v>0</v>
      </c>
      <c r="N121" s="231">
        <v>0</v>
      </c>
      <c r="O121" s="34"/>
      <c r="P121" s="13">
        <f t="shared" si="16"/>
        <v>0</v>
      </c>
      <c r="Q121" s="12">
        <f t="shared" si="17"/>
        <v>0</v>
      </c>
      <c r="R121" s="225">
        <v>0</v>
      </c>
      <c r="U121" s="95"/>
      <c r="V121" s="115"/>
    </row>
    <row r="122" spans="1:22" ht="13.2" hidden="1" customHeight="1" outlineLevel="1" x14ac:dyDescent="0.25">
      <c r="A122" s="512"/>
      <c r="B122" s="513"/>
      <c r="C122" s="513"/>
      <c r="D122" s="12">
        <f t="shared" si="12"/>
        <v>0</v>
      </c>
      <c r="E122" s="12">
        <f t="shared" si="13"/>
        <v>0</v>
      </c>
      <c r="F122" s="224">
        <v>0</v>
      </c>
      <c r="G122" s="235"/>
      <c r="H122" s="13">
        <f t="shared" si="14"/>
        <v>0</v>
      </c>
      <c r="I122" s="12">
        <f t="shared" si="15"/>
        <v>0</v>
      </c>
      <c r="J122" s="231">
        <v>0</v>
      </c>
      <c r="K122" s="34"/>
      <c r="L122" s="13">
        <f t="shared" si="8"/>
        <v>0</v>
      </c>
      <c r="M122" s="12">
        <f t="shared" si="9"/>
        <v>0</v>
      </c>
      <c r="N122" s="231">
        <v>0</v>
      </c>
      <c r="O122" s="34"/>
      <c r="P122" s="13">
        <f t="shared" si="16"/>
        <v>0</v>
      </c>
      <c r="Q122" s="12">
        <f t="shared" si="17"/>
        <v>0</v>
      </c>
      <c r="R122" s="225">
        <v>0</v>
      </c>
      <c r="U122" s="19"/>
      <c r="V122" s="19"/>
    </row>
    <row r="123" spans="1:22" ht="13.2" hidden="1" customHeight="1" outlineLevel="1" x14ac:dyDescent="0.25">
      <c r="A123" s="512"/>
      <c r="B123" s="513"/>
      <c r="C123" s="513"/>
      <c r="D123" s="12">
        <f t="shared" si="12"/>
        <v>0</v>
      </c>
      <c r="E123" s="12">
        <f t="shared" si="13"/>
        <v>0</v>
      </c>
      <c r="F123" s="224">
        <v>0</v>
      </c>
      <c r="G123" s="235"/>
      <c r="H123" s="13">
        <f t="shared" si="14"/>
        <v>0</v>
      </c>
      <c r="I123" s="12">
        <f t="shared" si="15"/>
        <v>0</v>
      </c>
      <c r="J123" s="231">
        <v>0</v>
      </c>
      <c r="K123" s="34"/>
      <c r="L123" s="13">
        <f t="shared" ref="L123:L170" si="18">SUM(N123-M123)</f>
        <v>0</v>
      </c>
      <c r="M123" s="12">
        <f t="shared" ref="M123:M170" si="19">SUM(N123/107.7*7.7)</f>
        <v>0</v>
      </c>
      <c r="N123" s="231">
        <v>0</v>
      </c>
      <c r="O123" s="34"/>
      <c r="P123" s="13">
        <f t="shared" si="16"/>
        <v>0</v>
      </c>
      <c r="Q123" s="12">
        <f t="shared" si="17"/>
        <v>0</v>
      </c>
      <c r="R123" s="225">
        <v>0</v>
      </c>
      <c r="U123" s="95"/>
      <c r="V123" s="115"/>
    </row>
    <row r="124" spans="1:22" ht="13.2" hidden="1" customHeight="1" outlineLevel="1" x14ac:dyDescent="0.25">
      <c r="A124" s="512"/>
      <c r="B124" s="513"/>
      <c r="C124" s="513"/>
      <c r="D124" s="12">
        <f t="shared" si="12"/>
        <v>0</v>
      </c>
      <c r="E124" s="12">
        <f t="shared" si="13"/>
        <v>0</v>
      </c>
      <c r="F124" s="224">
        <v>0</v>
      </c>
      <c r="G124" s="235"/>
      <c r="H124" s="13">
        <f t="shared" si="14"/>
        <v>0</v>
      </c>
      <c r="I124" s="12">
        <f t="shared" si="15"/>
        <v>0</v>
      </c>
      <c r="J124" s="231">
        <v>0</v>
      </c>
      <c r="K124" s="34"/>
      <c r="L124" s="13">
        <f t="shared" si="18"/>
        <v>0</v>
      </c>
      <c r="M124" s="12">
        <f t="shared" si="19"/>
        <v>0</v>
      </c>
      <c r="N124" s="231">
        <v>0</v>
      </c>
      <c r="O124" s="34"/>
      <c r="P124" s="13">
        <f t="shared" si="16"/>
        <v>0</v>
      </c>
      <c r="Q124" s="12">
        <f t="shared" si="17"/>
        <v>0</v>
      </c>
      <c r="R124" s="225">
        <v>0</v>
      </c>
      <c r="U124" s="19"/>
      <c r="V124" s="19"/>
    </row>
    <row r="125" spans="1:22" ht="13.2" hidden="1" customHeight="1" outlineLevel="1" x14ac:dyDescent="0.25">
      <c r="A125" s="512"/>
      <c r="B125" s="513"/>
      <c r="C125" s="513"/>
      <c r="D125" s="12">
        <f t="shared" si="12"/>
        <v>0</v>
      </c>
      <c r="E125" s="12">
        <f t="shared" si="13"/>
        <v>0</v>
      </c>
      <c r="F125" s="224">
        <v>0</v>
      </c>
      <c r="G125" s="235"/>
      <c r="H125" s="13">
        <f t="shared" si="14"/>
        <v>0</v>
      </c>
      <c r="I125" s="12">
        <f t="shared" si="15"/>
        <v>0</v>
      </c>
      <c r="J125" s="231">
        <v>0</v>
      </c>
      <c r="K125" s="34"/>
      <c r="L125" s="13">
        <f t="shared" si="18"/>
        <v>0</v>
      </c>
      <c r="M125" s="12">
        <f t="shared" si="19"/>
        <v>0</v>
      </c>
      <c r="N125" s="231">
        <v>0</v>
      </c>
      <c r="O125" s="34"/>
      <c r="P125" s="13">
        <f t="shared" si="16"/>
        <v>0</v>
      </c>
      <c r="Q125" s="12">
        <f t="shared" si="17"/>
        <v>0</v>
      </c>
      <c r="R125" s="225">
        <v>0</v>
      </c>
      <c r="U125" s="19"/>
      <c r="V125" s="19"/>
    </row>
    <row r="126" spans="1:22" ht="13.2" hidden="1" customHeight="1" outlineLevel="1" x14ac:dyDescent="0.25">
      <c r="A126" s="512"/>
      <c r="B126" s="513"/>
      <c r="C126" s="513"/>
      <c r="D126" s="12">
        <f t="shared" si="12"/>
        <v>0</v>
      </c>
      <c r="E126" s="12">
        <f t="shared" si="13"/>
        <v>0</v>
      </c>
      <c r="F126" s="224">
        <v>0</v>
      </c>
      <c r="G126" s="235"/>
      <c r="H126" s="13">
        <f t="shared" si="14"/>
        <v>0</v>
      </c>
      <c r="I126" s="12">
        <f t="shared" si="15"/>
        <v>0</v>
      </c>
      <c r="J126" s="231">
        <v>0</v>
      </c>
      <c r="K126" s="34"/>
      <c r="L126" s="13">
        <f t="shared" si="18"/>
        <v>0</v>
      </c>
      <c r="M126" s="12">
        <f t="shared" si="19"/>
        <v>0</v>
      </c>
      <c r="N126" s="231">
        <v>0</v>
      </c>
      <c r="O126" s="34"/>
      <c r="P126" s="13">
        <f t="shared" si="16"/>
        <v>0</v>
      </c>
      <c r="Q126" s="12">
        <f t="shared" si="17"/>
        <v>0</v>
      </c>
      <c r="R126" s="225">
        <v>0</v>
      </c>
    </row>
    <row r="127" spans="1:22" ht="13.2" hidden="1" customHeight="1" outlineLevel="1" x14ac:dyDescent="0.25">
      <c r="A127" s="512"/>
      <c r="B127" s="513"/>
      <c r="C127" s="513"/>
      <c r="D127" s="12">
        <f t="shared" si="12"/>
        <v>0</v>
      </c>
      <c r="E127" s="12">
        <f t="shared" si="13"/>
        <v>0</v>
      </c>
      <c r="F127" s="224">
        <v>0</v>
      </c>
      <c r="G127" s="235"/>
      <c r="H127" s="13">
        <f t="shared" si="14"/>
        <v>0</v>
      </c>
      <c r="I127" s="12">
        <f t="shared" si="15"/>
        <v>0</v>
      </c>
      <c r="J127" s="231">
        <v>0</v>
      </c>
      <c r="K127" s="34"/>
      <c r="L127" s="13">
        <f t="shared" si="18"/>
        <v>0</v>
      </c>
      <c r="M127" s="12">
        <f t="shared" si="19"/>
        <v>0</v>
      </c>
      <c r="N127" s="231">
        <v>0</v>
      </c>
      <c r="O127" s="34"/>
      <c r="P127" s="13">
        <f t="shared" si="16"/>
        <v>0</v>
      </c>
      <c r="Q127" s="12">
        <f t="shared" si="17"/>
        <v>0</v>
      </c>
      <c r="R127" s="225">
        <v>0</v>
      </c>
    </row>
    <row r="128" spans="1:22" ht="13.2" hidden="1" customHeight="1" outlineLevel="1" x14ac:dyDescent="0.25">
      <c r="A128" s="512"/>
      <c r="B128" s="513"/>
      <c r="C128" s="513"/>
      <c r="D128" s="12">
        <f t="shared" si="12"/>
        <v>0</v>
      </c>
      <c r="E128" s="12">
        <f t="shared" si="13"/>
        <v>0</v>
      </c>
      <c r="F128" s="224">
        <v>0</v>
      </c>
      <c r="G128" s="235"/>
      <c r="H128" s="13">
        <f t="shared" si="14"/>
        <v>0</v>
      </c>
      <c r="I128" s="12">
        <f t="shared" si="15"/>
        <v>0</v>
      </c>
      <c r="J128" s="231">
        <v>0</v>
      </c>
      <c r="K128" s="34"/>
      <c r="L128" s="13">
        <f t="shared" si="18"/>
        <v>0</v>
      </c>
      <c r="M128" s="12">
        <f t="shared" si="19"/>
        <v>0</v>
      </c>
      <c r="N128" s="231">
        <v>0</v>
      </c>
      <c r="O128" s="34"/>
      <c r="P128" s="13">
        <f t="shared" si="16"/>
        <v>0</v>
      </c>
      <c r="Q128" s="12">
        <f t="shared" si="17"/>
        <v>0</v>
      </c>
      <c r="R128" s="225">
        <v>0</v>
      </c>
    </row>
    <row r="129" spans="1:18" ht="13.2" hidden="1" customHeight="1" outlineLevel="1" x14ac:dyDescent="0.25">
      <c r="A129" s="512"/>
      <c r="B129" s="513"/>
      <c r="C129" s="513"/>
      <c r="D129" s="12">
        <f t="shared" si="12"/>
        <v>0</v>
      </c>
      <c r="E129" s="12">
        <f t="shared" si="13"/>
        <v>0</v>
      </c>
      <c r="F129" s="224">
        <v>0</v>
      </c>
      <c r="G129" s="235"/>
      <c r="H129" s="13">
        <f t="shared" si="14"/>
        <v>0</v>
      </c>
      <c r="I129" s="12">
        <f t="shared" si="15"/>
        <v>0</v>
      </c>
      <c r="J129" s="231">
        <v>0</v>
      </c>
      <c r="K129" s="34"/>
      <c r="L129" s="13">
        <f t="shared" si="18"/>
        <v>0</v>
      </c>
      <c r="M129" s="12">
        <f t="shared" si="19"/>
        <v>0</v>
      </c>
      <c r="N129" s="231">
        <v>0</v>
      </c>
      <c r="O129" s="34"/>
      <c r="P129" s="13">
        <f t="shared" si="16"/>
        <v>0</v>
      </c>
      <c r="Q129" s="12">
        <f t="shared" si="17"/>
        <v>0</v>
      </c>
      <c r="R129" s="225">
        <v>0</v>
      </c>
    </row>
    <row r="130" spans="1:18" ht="13.2" hidden="1" customHeight="1" outlineLevel="1" x14ac:dyDescent="0.25">
      <c r="A130" s="512"/>
      <c r="B130" s="513"/>
      <c r="C130" s="513"/>
      <c r="D130" s="12">
        <f t="shared" si="12"/>
        <v>0</v>
      </c>
      <c r="E130" s="12">
        <f t="shared" si="13"/>
        <v>0</v>
      </c>
      <c r="F130" s="224">
        <v>0</v>
      </c>
      <c r="G130" s="235"/>
      <c r="H130" s="13">
        <f t="shared" si="14"/>
        <v>0</v>
      </c>
      <c r="I130" s="12">
        <f t="shared" si="15"/>
        <v>0</v>
      </c>
      <c r="J130" s="231">
        <v>0</v>
      </c>
      <c r="K130" s="34"/>
      <c r="L130" s="13">
        <f t="shared" si="18"/>
        <v>0</v>
      </c>
      <c r="M130" s="12">
        <f t="shared" si="19"/>
        <v>0</v>
      </c>
      <c r="N130" s="231">
        <v>0</v>
      </c>
      <c r="O130" s="34"/>
      <c r="P130" s="13">
        <f t="shared" si="16"/>
        <v>0</v>
      </c>
      <c r="Q130" s="12">
        <f t="shared" si="17"/>
        <v>0</v>
      </c>
      <c r="R130" s="225">
        <v>0</v>
      </c>
    </row>
    <row r="131" spans="1:18" ht="13.2" hidden="1" customHeight="1" outlineLevel="1" x14ac:dyDescent="0.25">
      <c r="A131" s="512"/>
      <c r="B131" s="513"/>
      <c r="C131" s="513"/>
      <c r="D131" s="12">
        <f t="shared" si="12"/>
        <v>0</v>
      </c>
      <c r="E131" s="12">
        <f t="shared" si="13"/>
        <v>0</v>
      </c>
      <c r="F131" s="224">
        <v>0</v>
      </c>
      <c r="G131" s="235"/>
      <c r="H131" s="13">
        <f t="shared" si="14"/>
        <v>0</v>
      </c>
      <c r="I131" s="12">
        <f t="shared" si="15"/>
        <v>0</v>
      </c>
      <c r="J131" s="231">
        <v>0</v>
      </c>
      <c r="K131" s="34"/>
      <c r="L131" s="13">
        <f t="shared" si="18"/>
        <v>0</v>
      </c>
      <c r="M131" s="12">
        <f t="shared" si="19"/>
        <v>0</v>
      </c>
      <c r="N131" s="231">
        <v>0</v>
      </c>
      <c r="O131" s="34"/>
      <c r="P131" s="13">
        <f t="shared" si="16"/>
        <v>0</v>
      </c>
      <c r="Q131" s="12">
        <f t="shared" si="17"/>
        <v>0</v>
      </c>
      <c r="R131" s="225">
        <v>0</v>
      </c>
    </row>
    <row r="132" spans="1:18" ht="13.2" hidden="1" customHeight="1" outlineLevel="1" x14ac:dyDescent="0.25">
      <c r="A132" s="512"/>
      <c r="B132" s="513"/>
      <c r="C132" s="513"/>
      <c r="D132" s="12">
        <f t="shared" si="12"/>
        <v>0</v>
      </c>
      <c r="E132" s="12">
        <f t="shared" si="13"/>
        <v>0</v>
      </c>
      <c r="F132" s="224">
        <v>0</v>
      </c>
      <c r="G132" s="235"/>
      <c r="H132" s="13">
        <f t="shared" si="14"/>
        <v>0</v>
      </c>
      <c r="I132" s="12">
        <f t="shared" si="15"/>
        <v>0</v>
      </c>
      <c r="J132" s="231">
        <v>0</v>
      </c>
      <c r="K132" s="34"/>
      <c r="L132" s="13">
        <f t="shared" si="18"/>
        <v>0</v>
      </c>
      <c r="M132" s="12">
        <f t="shared" si="19"/>
        <v>0</v>
      </c>
      <c r="N132" s="231">
        <v>0</v>
      </c>
      <c r="O132" s="34"/>
      <c r="P132" s="13">
        <f t="shared" si="16"/>
        <v>0</v>
      </c>
      <c r="Q132" s="12">
        <f t="shared" si="17"/>
        <v>0</v>
      </c>
      <c r="R132" s="225">
        <v>0</v>
      </c>
    </row>
    <row r="133" spans="1:18" ht="13.2" hidden="1" customHeight="1" outlineLevel="1" x14ac:dyDescent="0.25">
      <c r="A133" s="512"/>
      <c r="B133" s="513"/>
      <c r="C133" s="513"/>
      <c r="D133" s="12">
        <f t="shared" si="12"/>
        <v>0</v>
      </c>
      <c r="E133" s="12">
        <f t="shared" si="13"/>
        <v>0</v>
      </c>
      <c r="F133" s="224">
        <v>0</v>
      </c>
      <c r="G133" s="235"/>
      <c r="H133" s="13">
        <f t="shared" si="14"/>
        <v>0</v>
      </c>
      <c r="I133" s="12">
        <f t="shared" si="15"/>
        <v>0</v>
      </c>
      <c r="J133" s="231">
        <v>0</v>
      </c>
      <c r="K133" s="34"/>
      <c r="L133" s="13">
        <f t="shared" si="18"/>
        <v>0</v>
      </c>
      <c r="M133" s="12">
        <f t="shared" si="19"/>
        <v>0</v>
      </c>
      <c r="N133" s="231">
        <v>0</v>
      </c>
      <c r="O133" s="34"/>
      <c r="P133" s="13">
        <f t="shared" si="16"/>
        <v>0</v>
      </c>
      <c r="Q133" s="12">
        <f t="shared" si="17"/>
        <v>0</v>
      </c>
      <c r="R133" s="225">
        <v>0</v>
      </c>
    </row>
    <row r="134" spans="1:18" ht="13.2" hidden="1" customHeight="1" outlineLevel="1" x14ac:dyDescent="0.25">
      <c r="A134" s="512"/>
      <c r="B134" s="513"/>
      <c r="C134" s="513"/>
      <c r="D134" s="12">
        <f t="shared" si="12"/>
        <v>0</v>
      </c>
      <c r="E134" s="12">
        <f t="shared" si="13"/>
        <v>0</v>
      </c>
      <c r="F134" s="224">
        <v>0</v>
      </c>
      <c r="G134" s="235"/>
      <c r="H134" s="13">
        <f t="shared" si="14"/>
        <v>0</v>
      </c>
      <c r="I134" s="12">
        <f t="shared" si="15"/>
        <v>0</v>
      </c>
      <c r="J134" s="231">
        <v>0</v>
      </c>
      <c r="K134" s="34"/>
      <c r="L134" s="13">
        <f t="shared" si="18"/>
        <v>0</v>
      </c>
      <c r="M134" s="12">
        <f t="shared" si="19"/>
        <v>0</v>
      </c>
      <c r="N134" s="231">
        <v>0</v>
      </c>
      <c r="O134" s="34"/>
      <c r="P134" s="13">
        <f t="shared" si="16"/>
        <v>0</v>
      </c>
      <c r="Q134" s="12">
        <f t="shared" si="17"/>
        <v>0</v>
      </c>
      <c r="R134" s="225">
        <v>0</v>
      </c>
    </row>
    <row r="135" spans="1:18" collapsed="1" x14ac:dyDescent="0.25">
      <c r="A135" s="512"/>
      <c r="B135" s="513"/>
      <c r="C135" s="513"/>
      <c r="D135" s="12">
        <f t="shared" si="12"/>
        <v>0</v>
      </c>
      <c r="E135" s="12">
        <f t="shared" si="13"/>
        <v>0</v>
      </c>
      <c r="F135" s="224">
        <v>0</v>
      </c>
      <c r="G135" s="235"/>
      <c r="H135" s="13">
        <f t="shared" si="14"/>
        <v>0</v>
      </c>
      <c r="I135" s="12">
        <f t="shared" si="15"/>
        <v>0</v>
      </c>
      <c r="J135" s="231">
        <v>0</v>
      </c>
      <c r="K135" s="34"/>
      <c r="L135" s="13">
        <f t="shared" si="18"/>
        <v>0</v>
      </c>
      <c r="M135" s="12">
        <f t="shared" si="19"/>
        <v>0</v>
      </c>
      <c r="N135" s="231">
        <v>0</v>
      </c>
      <c r="O135" s="34"/>
      <c r="P135" s="13">
        <f t="shared" si="16"/>
        <v>0</v>
      </c>
      <c r="Q135" s="12">
        <f t="shared" si="17"/>
        <v>0</v>
      </c>
      <c r="R135" s="225">
        <v>0</v>
      </c>
    </row>
    <row r="136" spans="1:18" hidden="1" outlineLevel="1" x14ac:dyDescent="0.25">
      <c r="A136" s="512"/>
      <c r="B136" s="513"/>
      <c r="C136" s="513"/>
      <c r="D136" s="12">
        <f t="shared" si="12"/>
        <v>0</v>
      </c>
      <c r="E136" s="12">
        <f t="shared" si="13"/>
        <v>0</v>
      </c>
      <c r="F136" s="224">
        <v>0</v>
      </c>
      <c r="G136" s="235"/>
      <c r="H136" s="13">
        <f t="shared" si="14"/>
        <v>0</v>
      </c>
      <c r="I136" s="12">
        <f t="shared" si="15"/>
        <v>0</v>
      </c>
      <c r="J136" s="231">
        <v>0</v>
      </c>
      <c r="K136" s="34"/>
      <c r="L136" s="13">
        <f t="shared" si="18"/>
        <v>0</v>
      </c>
      <c r="M136" s="12">
        <f t="shared" si="19"/>
        <v>0</v>
      </c>
      <c r="N136" s="231">
        <v>0</v>
      </c>
      <c r="O136" s="34"/>
      <c r="P136" s="13">
        <f t="shared" si="16"/>
        <v>0</v>
      </c>
      <c r="Q136" s="12">
        <f t="shared" si="17"/>
        <v>0</v>
      </c>
      <c r="R136" s="225">
        <v>0</v>
      </c>
    </row>
    <row r="137" spans="1:18" hidden="1" outlineLevel="1" x14ac:dyDescent="0.25">
      <c r="A137" s="512"/>
      <c r="B137" s="513"/>
      <c r="C137" s="513"/>
      <c r="D137" s="12">
        <f t="shared" ref="D137:D146" si="20">SUM(F137-E137)</f>
        <v>0</v>
      </c>
      <c r="E137" s="12">
        <f t="shared" ref="E137:E146" si="21">SUM(F137/107.7*7.7)</f>
        <v>0</v>
      </c>
      <c r="F137" s="224">
        <v>0</v>
      </c>
      <c r="G137" s="235"/>
      <c r="H137" s="13">
        <f t="shared" ref="H137:H146" si="22">SUM(J137-I137)</f>
        <v>0</v>
      </c>
      <c r="I137" s="12">
        <f t="shared" ref="I137:I146" si="23">SUM(J137/107.7*7.7)</f>
        <v>0</v>
      </c>
      <c r="J137" s="231">
        <v>0</v>
      </c>
      <c r="K137" s="34"/>
      <c r="L137" s="13">
        <f t="shared" si="18"/>
        <v>0</v>
      </c>
      <c r="M137" s="12">
        <f t="shared" si="19"/>
        <v>0</v>
      </c>
      <c r="N137" s="231">
        <v>0</v>
      </c>
      <c r="O137" s="34"/>
      <c r="P137" s="13">
        <f t="shared" ref="P137:P146" si="24">SUM(R137-Q137)</f>
        <v>0</v>
      </c>
      <c r="Q137" s="12">
        <f t="shared" ref="Q137:Q146" si="25">SUM(R137/107.7*7.7)</f>
        <v>0</v>
      </c>
      <c r="R137" s="225">
        <v>0</v>
      </c>
    </row>
    <row r="138" spans="1:18" hidden="1" outlineLevel="1" x14ac:dyDescent="0.25">
      <c r="A138" s="512"/>
      <c r="B138" s="513"/>
      <c r="C138" s="513"/>
      <c r="D138" s="12">
        <f t="shared" si="20"/>
        <v>0</v>
      </c>
      <c r="E138" s="12">
        <f t="shared" si="21"/>
        <v>0</v>
      </c>
      <c r="F138" s="224">
        <v>0</v>
      </c>
      <c r="G138" s="235"/>
      <c r="H138" s="13">
        <f t="shared" si="22"/>
        <v>0</v>
      </c>
      <c r="I138" s="12">
        <f t="shared" si="23"/>
        <v>0</v>
      </c>
      <c r="J138" s="231">
        <v>0</v>
      </c>
      <c r="K138" s="34"/>
      <c r="L138" s="13">
        <f t="shared" si="18"/>
        <v>0</v>
      </c>
      <c r="M138" s="12">
        <f t="shared" si="19"/>
        <v>0</v>
      </c>
      <c r="N138" s="231">
        <v>0</v>
      </c>
      <c r="O138" s="34"/>
      <c r="P138" s="13">
        <f t="shared" si="24"/>
        <v>0</v>
      </c>
      <c r="Q138" s="12">
        <f t="shared" si="25"/>
        <v>0</v>
      </c>
      <c r="R138" s="225">
        <v>0</v>
      </c>
    </row>
    <row r="139" spans="1:18" hidden="1" outlineLevel="1" x14ac:dyDescent="0.25">
      <c r="A139" s="512"/>
      <c r="B139" s="513"/>
      <c r="C139" s="513"/>
      <c r="D139" s="12">
        <f t="shared" si="20"/>
        <v>0</v>
      </c>
      <c r="E139" s="12">
        <f t="shared" si="21"/>
        <v>0</v>
      </c>
      <c r="F139" s="224">
        <v>0</v>
      </c>
      <c r="G139" s="235"/>
      <c r="H139" s="13">
        <f t="shared" si="22"/>
        <v>0</v>
      </c>
      <c r="I139" s="12">
        <f t="shared" si="23"/>
        <v>0</v>
      </c>
      <c r="J139" s="231">
        <v>0</v>
      </c>
      <c r="K139" s="34"/>
      <c r="L139" s="13">
        <f t="shared" si="18"/>
        <v>0</v>
      </c>
      <c r="M139" s="12">
        <f t="shared" si="19"/>
        <v>0</v>
      </c>
      <c r="N139" s="231">
        <v>0</v>
      </c>
      <c r="O139" s="34"/>
      <c r="P139" s="13">
        <f t="shared" si="24"/>
        <v>0</v>
      </c>
      <c r="Q139" s="12">
        <f t="shared" si="25"/>
        <v>0</v>
      </c>
      <c r="R139" s="225">
        <v>0</v>
      </c>
    </row>
    <row r="140" spans="1:18" hidden="1" outlineLevel="1" x14ac:dyDescent="0.25">
      <c r="A140" s="512"/>
      <c r="B140" s="513"/>
      <c r="C140" s="513"/>
      <c r="D140" s="12">
        <f t="shared" si="20"/>
        <v>0</v>
      </c>
      <c r="E140" s="12">
        <f t="shared" si="21"/>
        <v>0</v>
      </c>
      <c r="F140" s="224">
        <v>0</v>
      </c>
      <c r="G140" s="235"/>
      <c r="H140" s="13">
        <f t="shared" si="22"/>
        <v>0</v>
      </c>
      <c r="I140" s="12">
        <f t="shared" si="23"/>
        <v>0</v>
      </c>
      <c r="J140" s="231">
        <v>0</v>
      </c>
      <c r="K140" s="34"/>
      <c r="L140" s="13">
        <f t="shared" si="18"/>
        <v>0</v>
      </c>
      <c r="M140" s="12">
        <f t="shared" si="19"/>
        <v>0</v>
      </c>
      <c r="N140" s="231">
        <v>0</v>
      </c>
      <c r="O140" s="34"/>
      <c r="P140" s="13">
        <f t="shared" si="24"/>
        <v>0</v>
      </c>
      <c r="Q140" s="12">
        <f t="shared" si="25"/>
        <v>0</v>
      </c>
      <c r="R140" s="225">
        <v>0</v>
      </c>
    </row>
    <row r="141" spans="1:18" hidden="1" outlineLevel="1" x14ac:dyDescent="0.25">
      <c r="A141" s="512"/>
      <c r="B141" s="513"/>
      <c r="C141" s="513"/>
      <c r="D141" s="12">
        <f t="shared" si="20"/>
        <v>0</v>
      </c>
      <c r="E141" s="12">
        <f t="shared" si="21"/>
        <v>0</v>
      </c>
      <c r="F141" s="224">
        <v>0</v>
      </c>
      <c r="G141" s="235"/>
      <c r="H141" s="13">
        <f t="shared" si="22"/>
        <v>0</v>
      </c>
      <c r="I141" s="12">
        <f t="shared" si="23"/>
        <v>0</v>
      </c>
      <c r="J141" s="231">
        <v>0</v>
      </c>
      <c r="K141" s="34"/>
      <c r="L141" s="13">
        <f t="shared" si="18"/>
        <v>0</v>
      </c>
      <c r="M141" s="12">
        <f t="shared" si="19"/>
        <v>0</v>
      </c>
      <c r="N141" s="231">
        <v>0</v>
      </c>
      <c r="O141" s="34"/>
      <c r="P141" s="13">
        <f t="shared" si="24"/>
        <v>0</v>
      </c>
      <c r="Q141" s="12">
        <f t="shared" si="25"/>
        <v>0</v>
      </c>
      <c r="R141" s="225">
        <v>0</v>
      </c>
    </row>
    <row r="142" spans="1:18" hidden="1" outlineLevel="1" x14ac:dyDescent="0.25">
      <c r="A142" s="512"/>
      <c r="B142" s="513"/>
      <c r="C142" s="513"/>
      <c r="D142" s="12">
        <f t="shared" si="20"/>
        <v>0</v>
      </c>
      <c r="E142" s="12">
        <f t="shared" si="21"/>
        <v>0</v>
      </c>
      <c r="F142" s="224">
        <v>0</v>
      </c>
      <c r="G142" s="235"/>
      <c r="H142" s="13">
        <f t="shared" si="22"/>
        <v>0</v>
      </c>
      <c r="I142" s="12">
        <f t="shared" si="23"/>
        <v>0</v>
      </c>
      <c r="J142" s="231">
        <v>0</v>
      </c>
      <c r="K142" s="34"/>
      <c r="L142" s="13">
        <f t="shared" si="18"/>
        <v>0</v>
      </c>
      <c r="M142" s="12">
        <f t="shared" si="19"/>
        <v>0</v>
      </c>
      <c r="N142" s="231">
        <v>0</v>
      </c>
      <c r="O142" s="34"/>
      <c r="P142" s="13">
        <f t="shared" si="24"/>
        <v>0</v>
      </c>
      <c r="Q142" s="12">
        <f t="shared" si="25"/>
        <v>0</v>
      </c>
      <c r="R142" s="225">
        <v>0</v>
      </c>
    </row>
    <row r="143" spans="1:18" hidden="1" outlineLevel="1" x14ac:dyDescent="0.25">
      <c r="A143" s="512"/>
      <c r="B143" s="513"/>
      <c r="C143" s="513"/>
      <c r="D143" s="12">
        <f t="shared" si="20"/>
        <v>0</v>
      </c>
      <c r="E143" s="12">
        <f t="shared" si="21"/>
        <v>0</v>
      </c>
      <c r="F143" s="224">
        <v>0</v>
      </c>
      <c r="G143" s="235"/>
      <c r="H143" s="13">
        <f t="shared" si="22"/>
        <v>0</v>
      </c>
      <c r="I143" s="12">
        <f t="shared" si="23"/>
        <v>0</v>
      </c>
      <c r="J143" s="231">
        <v>0</v>
      </c>
      <c r="K143" s="34"/>
      <c r="L143" s="13">
        <f t="shared" si="18"/>
        <v>0</v>
      </c>
      <c r="M143" s="12">
        <f t="shared" si="19"/>
        <v>0</v>
      </c>
      <c r="N143" s="231">
        <v>0</v>
      </c>
      <c r="O143" s="34"/>
      <c r="P143" s="13">
        <f t="shared" si="24"/>
        <v>0</v>
      </c>
      <c r="Q143" s="12">
        <f t="shared" si="25"/>
        <v>0</v>
      </c>
      <c r="R143" s="225">
        <v>0</v>
      </c>
    </row>
    <row r="144" spans="1:18" hidden="1" outlineLevel="1" x14ac:dyDescent="0.25">
      <c r="A144" s="512"/>
      <c r="B144" s="513"/>
      <c r="C144" s="513"/>
      <c r="D144" s="12">
        <f t="shared" si="20"/>
        <v>0</v>
      </c>
      <c r="E144" s="12">
        <f t="shared" si="21"/>
        <v>0</v>
      </c>
      <c r="F144" s="224">
        <v>0</v>
      </c>
      <c r="G144" s="235"/>
      <c r="H144" s="13">
        <f t="shared" si="22"/>
        <v>0</v>
      </c>
      <c r="I144" s="12">
        <f t="shared" si="23"/>
        <v>0</v>
      </c>
      <c r="J144" s="231">
        <v>0</v>
      </c>
      <c r="K144" s="34"/>
      <c r="L144" s="13">
        <f t="shared" si="18"/>
        <v>0</v>
      </c>
      <c r="M144" s="12">
        <f t="shared" si="19"/>
        <v>0</v>
      </c>
      <c r="N144" s="231">
        <v>0</v>
      </c>
      <c r="O144" s="34"/>
      <c r="P144" s="13">
        <f t="shared" si="24"/>
        <v>0</v>
      </c>
      <c r="Q144" s="12">
        <f t="shared" si="25"/>
        <v>0</v>
      </c>
      <c r="R144" s="225">
        <v>0</v>
      </c>
    </row>
    <row r="145" spans="1:18" hidden="1" outlineLevel="1" x14ac:dyDescent="0.25">
      <c r="A145" s="512"/>
      <c r="B145" s="513"/>
      <c r="C145" s="513"/>
      <c r="D145" s="12">
        <f t="shared" si="20"/>
        <v>0</v>
      </c>
      <c r="E145" s="12">
        <f t="shared" si="21"/>
        <v>0</v>
      </c>
      <c r="F145" s="224">
        <v>0</v>
      </c>
      <c r="G145" s="235"/>
      <c r="H145" s="13">
        <f t="shared" si="22"/>
        <v>0</v>
      </c>
      <c r="I145" s="12">
        <f t="shared" si="23"/>
        <v>0</v>
      </c>
      <c r="J145" s="231">
        <v>0</v>
      </c>
      <c r="K145" s="34"/>
      <c r="L145" s="13">
        <f t="shared" si="18"/>
        <v>0</v>
      </c>
      <c r="M145" s="12">
        <f t="shared" si="19"/>
        <v>0</v>
      </c>
      <c r="N145" s="231">
        <v>0</v>
      </c>
      <c r="O145" s="34"/>
      <c r="P145" s="13">
        <f t="shared" si="24"/>
        <v>0</v>
      </c>
      <c r="Q145" s="12">
        <f t="shared" si="25"/>
        <v>0</v>
      </c>
      <c r="R145" s="225">
        <v>0</v>
      </c>
    </row>
    <row r="146" spans="1:18" hidden="1" outlineLevel="1" x14ac:dyDescent="0.25">
      <c r="A146" s="512"/>
      <c r="B146" s="513"/>
      <c r="C146" s="513"/>
      <c r="D146" s="12">
        <f t="shared" si="20"/>
        <v>0</v>
      </c>
      <c r="E146" s="12">
        <f t="shared" si="21"/>
        <v>0</v>
      </c>
      <c r="F146" s="224">
        <v>0</v>
      </c>
      <c r="G146" s="235"/>
      <c r="H146" s="13">
        <f t="shared" si="22"/>
        <v>0</v>
      </c>
      <c r="I146" s="12">
        <f t="shared" si="23"/>
        <v>0</v>
      </c>
      <c r="J146" s="231">
        <v>0</v>
      </c>
      <c r="K146" s="34"/>
      <c r="L146" s="13">
        <f t="shared" si="18"/>
        <v>0</v>
      </c>
      <c r="M146" s="12">
        <f t="shared" si="19"/>
        <v>0</v>
      </c>
      <c r="N146" s="231">
        <v>0</v>
      </c>
      <c r="O146" s="34"/>
      <c r="P146" s="13">
        <f t="shared" si="24"/>
        <v>0</v>
      </c>
      <c r="Q146" s="12">
        <f t="shared" si="25"/>
        <v>0</v>
      </c>
      <c r="R146" s="225">
        <v>0</v>
      </c>
    </row>
    <row r="147" spans="1:18" hidden="1" outlineLevel="1" x14ac:dyDescent="0.25">
      <c r="A147" s="512"/>
      <c r="B147" s="513"/>
      <c r="C147" s="513"/>
      <c r="D147" s="12">
        <f t="shared" si="12"/>
        <v>0</v>
      </c>
      <c r="E147" s="12">
        <f t="shared" si="13"/>
        <v>0</v>
      </c>
      <c r="F147" s="224">
        <v>0</v>
      </c>
      <c r="G147" s="235"/>
      <c r="H147" s="13">
        <f t="shared" si="14"/>
        <v>0</v>
      </c>
      <c r="I147" s="12">
        <f t="shared" si="15"/>
        <v>0</v>
      </c>
      <c r="J147" s="231">
        <v>0</v>
      </c>
      <c r="K147" s="34"/>
      <c r="L147" s="13">
        <f t="shared" si="18"/>
        <v>0</v>
      </c>
      <c r="M147" s="12">
        <f t="shared" si="19"/>
        <v>0</v>
      </c>
      <c r="N147" s="231">
        <v>0</v>
      </c>
      <c r="O147" s="34"/>
      <c r="P147" s="13">
        <f t="shared" si="16"/>
        <v>0</v>
      </c>
      <c r="Q147" s="12">
        <f t="shared" si="17"/>
        <v>0</v>
      </c>
      <c r="R147" s="225">
        <v>0</v>
      </c>
    </row>
    <row r="148" spans="1:18" hidden="1" outlineLevel="1" x14ac:dyDescent="0.25">
      <c r="A148" s="512"/>
      <c r="B148" s="513"/>
      <c r="C148" s="513"/>
      <c r="D148" s="12">
        <f t="shared" si="12"/>
        <v>0</v>
      </c>
      <c r="E148" s="12">
        <f t="shared" si="13"/>
        <v>0</v>
      </c>
      <c r="F148" s="224">
        <v>0</v>
      </c>
      <c r="G148" s="235"/>
      <c r="H148" s="13">
        <f t="shared" si="14"/>
        <v>0</v>
      </c>
      <c r="I148" s="12">
        <f t="shared" si="15"/>
        <v>0</v>
      </c>
      <c r="J148" s="231">
        <v>0</v>
      </c>
      <c r="K148" s="34"/>
      <c r="L148" s="13">
        <f t="shared" si="18"/>
        <v>0</v>
      </c>
      <c r="M148" s="12">
        <f t="shared" si="19"/>
        <v>0</v>
      </c>
      <c r="N148" s="231">
        <v>0</v>
      </c>
      <c r="O148" s="34"/>
      <c r="P148" s="13">
        <f t="shared" si="16"/>
        <v>0</v>
      </c>
      <c r="Q148" s="12">
        <f t="shared" si="17"/>
        <v>0</v>
      </c>
      <c r="R148" s="225">
        <v>0</v>
      </c>
    </row>
    <row r="149" spans="1:18" hidden="1" outlineLevel="1" x14ac:dyDescent="0.25">
      <c r="A149" s="512"/>
      <c r="B149" s="513"/>
      <c r="C149" s="513"/>
      <c r="D149" s="12">
        <f t="shared" si="12"/>
        <v>0</v>
      </c>
      <c r="E149" s="12">
        <f t="shared" si="13"/>
        <v>0</v>
      </c>
      <c r="F149" s="224">
        <v>0</v>
      </c>
      <c r="G149" s="235"/>
      <c r="H149" s="13">
        <f t="shared" si="14"/>
        <v>0</v>
      </c>
      <c r="I149" s="12">
        <f t="shared" si="15"/>
        <v>0</v>
      </c>
      <c r="J149" s="231">
        <v>0</v>
      </c>
      <c r="K149" s="34"/>
      <c r="L149" s="13">
        <f t="shared" si="18"/>
        <v>0</v>
      </c>
      <c r="M149" s="12">
        <f t="shared" si="19"/>
        <v>0</v>
      </c>
      <c r="N149" s="231">
        <v>0</v>
      </c>
      <c r="O149" s="34"/>
      <c r="P149" s="13">
        <f t="shared" si="16"/>
        <v>0</v>
      </c>
      <c r="Q149" s="12">
        <f t="shared" si="17"/>
        <v>0</v>
      </c>
      <c r="R149" s="225">
        <v>0</v>
      </c>
    </row>
    <row r="150" spans="1:18" hidden="1" outlineLevel="1" x14ac:dyDescent="0.25">
      <c r="A150" s="512"/>
      <c r="B150" s="513"/>
      <c r="C150" s="513"/>
      <c r="D150" s="12">
        <f t="shared" si="12"/>
        <v>0</v>
      </c>
      <c r="E150" s="12">
        <f t="shared" si="13"/>
        <v>0</v>
      </c>
      <c r="F150" s="224">
        <v>0</v>
      </c>
      <c r="G150" s="235"/>
      <c r="H150" s="13">
        <f t="shared" si="14"/>
        <v>0</v>
      </c>
      <c r="I150" s="12">
        <f t="shared" si="15"/>
        <v>0</v>
      </c>
      <c r="J150" s="231">
        <v>0</v>
      </c>
      <c r="K150" s="34"/>
      <c r="L150" s="13">
        <f t="shared" si="18"/>
        <v>0</v>
      </c>
      <c r="M150" s="12">
        <f t="shared" si="19"/>
        <v>0</v>
      </c>
      <c r="N150" s="231">
        <v>0</v>
      </c>
      <c r="O150" s="34"/>
      <c r="P150" s="13">
        <f t="shared" si="16"/>
        <v>0</v>
      </c>
      <c r="Q150" s="12">
        <f t="shared" si="17"/>
        <v>0</v>
      </c>
      <c r="R150" s="225">
        <v>0</v>
      </c>
    </row>
    <row r="151" spans="1:18" hidden="1" outlineLevel="1" x14ac:dyDescent="0.25">
      <c r="A151" s="512"/>
      <c r="B151" s="513"/>
      <c r="C151" s="513"/>
      <c r="D151" s="12">
        <f t="shared" si="12"/>
        <v>0</v>
      </c>
      <c r="E151" s="12">
        <f t="shared" si="13"/>
        <v>0</v>
      </c>
      <c r="F151" s="224">
        <v>0</v>
      </c>
      <c r="G151" s="235"/>
      <c r="H151" s="13">
        <f t="shared" si="14"/>
        <v>0</v>
      </c>
      <c r="I151" s="12">
        <f t="shared" si="15"/>
        <v>0</v>
      </c>
      <c r="J151" s="231">
        <v>0</v>
      </c>
      <c r="K151" s="34"/>
      <c r="L151" s="13">
        <f t="shared" si="18"/>
        <v>0</v>
      </c>
      <c r="M151" s="12">
        <f t="shared" si="19"/>
        <v>0</v>
      </c>
      <c r="N151" s="231">
        <v>0</v>
      </c>
      <c r="O151" s="34"/>
      <c r="P151" s="13">
        <f t="shared" si="16"/>
        <v>0</v>
      </c>
      <c r="Q151" s="12">
        <f t="shared" si="17"/>
        <v>0</v>
      </c>
      <c r="R151" s="225">
        <v>0</v>
      </c>
    </row>
    <row r="152" spans="1:18" hidden="1" outlineLevel="1" x14ac:dyDescent="0.25">
      <c r="A152" s="512"/>
      <c r="B152" s="513"/>
      <c r="C152" s="513"/>
      <c r="D152" s="12">
        <f t="shared" si="12"/>
        <v>0</v>
      </c>
      <c r="E152" s="12">
        <f t="shared" si="13"/>
        <v>0</v>
      </c>
      <c r="F152" s="224">
        <v>0</v>
      </c>
      <c r="G152" s="235"/>
      <c r="H152" s="13">
        <f t="shared" si="14"/>
        <v>0</v>
      </c>
      <c r="I152" s="12">
        <f t="shared" si="15"/>
        <v>0</v>
      </c>
      <c r="J152" s="231">
        <v>0</v>
      </c>
      <c r="K152" s="34"/>
      <c r="L152" s="13">
        <f t="shared" si="18"/>
        <v>0</v>
      </c>
      <c r="M152" s="12">
        <f t="shared" si="19"/>
        <v>0</v>
      </c>
      <c r="N152" s="231">
        <v>0</v>
      </c>
      <c r="O152" s="34"/>
      <c r="P152" s="13">
        <f t="shared" si="16"/>
        <v>0</v>
      </c>
      <c r="Q152" s="12">
        <f t="shared" si="17"/>
        <v>0</v>
      </c>
      <c r="R152" s="225">
        <v>0</v>
      </c>
    </row>
    <row r="153" spans="1:18" hidden="1" outlineLevel="1" x14ac:dyDescent="0.25">
      <c r="A153" s="512"/>
      <c r="B153" s="513"/>
      <c r="C153" s="513"/>
      <c r="D153" s="12">
        <f t="shared" si="12"/>
        <v>0</v>
      </c>
      <c r="E153" s="12">
        <f t="shared" si="13"/>
        <v>0</v>
      </c>
      <c r="F153" s="224">
        <v>0</v>
      </c>
      <c r="G153" s="235"/>
      <c r="H153" s="13">
        <f t="shared" si="14"/>
        <v>0</v>
      </c>
      <c r="I153" s="12">
        <f t="shared" si="15"/>
        <v>0</v>
      </c>
      <c r="J153" s="231">
        <v>0</v>
      </c>
      <c r="K153" s="34"/>
      <c r="L153" s="13">
        <f t="shared" si="18"/>
        <v>0</v>
      </c>
      <c r="M153" s="12">
        <f t="shared" si="19"/>
        <v>0</v>
      </c>
      <c r="N153" s="231">
        <v>0</v>
      </c>
      <c r="O153" s="34"/>
      <c r="P153" s="13">
        <f t="shared" si="16"/>
        <v>0</v>
      </c>
      <c r="Q153" s="12">
        <f t="shared" si="17"/>
        <v>0</v>
      </c>
      <c r="R153" s="225">
        <v>0</v>
      </c>
    </row>
    <row r="154" spans="1:18" hidden="1" outlineLevel="1" x14ac:dyDescent="0.25">
      <c r="A154" s="512"/>
      <c r="B154" s="513"/>
      <c r="C154" s="513"/>
      <c r="D154" s="12">
        <f t="shared" si="12"/>
        <v>0</v>
      </c>
      <c r="E154" s="12">
        <f t="shared" si="13"/>
        <v>0</v>
      </c>
      <c r="F154" s="224">
        <v>0</v>
      </c>
      <c r="G154" s="235"/>
      <c r="H154" s="13">
        <f t="shared" si="14"/>
        <v>0</v>
      </c>
      <c r="I154" s="12">
        <f t="shared" si="15"/>
        <v>0</v>
      </c>
      <c r="J154" s="231">
        <v>0</v>
      </c>
      <c r="K154" s="34"/>
      <c r="L154" s="13">
        <f t="shared" si="18"/>
        <v>0</v>
      </c>
      <c r="M154" s="12">
        <f t="shared" si="19"/>
        <v>0</v>
      </c>
      <c r="N154" s="231">
        <v>0</v>
      </c>
      <c r="O154" s="34"/>
      <c r="P154" s="13">
        <f t="shared" si="16"/>
        <v>0</v>
      </c>
      <c r="Q154" s="12">
        <f t="shared" si="17"/>
        <v>0</v>
      </c>
      <c r="R154" s="225">
        <v>0</v>
      </c>
    </row>
    <row r="155" spans="1:18" hidden="1" outlineLevel="1" x14ac:dyDescent="0.25">
      <c r="A155" s="512"/>
      <c r="B155" s="513"/>
      <c r="C155" s="513"/>
      <c r="D155" s="12">
        <f t="shared" si="12"/>
        <v>0</v>
      </c>
      <c r="E155" s="12">
        <f t="shared" si="13"/>
        <v>0</v>
      </c>
      <c r="F155" s="224">
        <v>0</v>
      </c>
      <c r="G155" s="235"/>
      <c r="H155" s="13">
        <f t="shared" si="14"/>
        <v>0</v>
      </c>
      <c r="I155" s="12">
        <f t="shared" si="15"/>
        <v>0</v>
      </c>
      <c r="J155" s="231">
        <v>0</v>
      </c>
      <c r="K155" s="34"/>
      <c r="L155" s="13">
        <f t="shared" si="18"/>
        <v>0</v>
      </c>
      <c r="M155" s="12">
        <f t="shared" si="19"/>
        <v>0</v>
      </c>
      <c r="N155" s="231">
        <v>0</v>
      </c>
      <c r="O155" s="34"/>
      <c r="P155" s="13">
        <f t="shared" si="16"/>
        <v>0</v>
      </c>
      <c r="Q155" s="12">
        <f t="shared" si="17"/>
        <v>0</v>
      </c>
      <c r="R155" s="225">
        <v>0</v>
      </c>
    </row>
    <row r="156" spans="1:18" hidden="1" outlineLevel="1" x14ac:dyDescent="0.25">
      <c r="A156" s="512"/>
      <c r="B156" s="513"/>
      <c r="C156" s="513"/>
      <c r="D156" s="12">
        <f t="shared" si="12"/>
        <v>0</v>
      </c>
      <c r="E156" s="12">
        <f t="shared" si="13"/>
        <v>0</v>
      </c>
      <c r="F156" s="224">
        <v>0</v>
      </c>
      <c r="G156" s="235"/>
      <c r="H156" s="13">
        <f t="shared" si="14"/>
        <v>0</v>
      </c>
      <c r="I156" s="12">
        <f t="shared" si="15"/>
        <v>0</v>
      </c>
      <c r="J156" s="231">
        <v>0</v>
      </c>
      <c r="K156" s="34"/>
      <c r="L156" s="13">
        <f t="shared" si="18"/>
        <v>0</v>
      </c>
      <c r="M156" s="12">
        <f t="shared" si="19"/>
        <v>0</v>
      </c>
      <c r="N156" s="231">
        <v>0</v>
      </c>
      <c r="O156" s="34"/>
      <c r="P156" s="13">
        <f t="shared" si="16"/>
        <v>0</v>
      </c>
      <c r="Q156" s="12">
        <f t="shared" si="17"/>
        <v>0</v>
      </c>
      <c r="R156" s="225">
        <v>0</v>
      </c>
    </row>
    <row r="157" spans="1:18" hidden="1" outlineLevel="1" x14ac:dyDescent="0.25">
      <c r="A157" s="512"/>
      <c r="B157" s="513"/>
      <c r="C157" s="513"/>
      <c r="D157" s="12">
        <f t="shared" si="12"/>
        <v>0</v>
      </c>
      <c r="E157" s="12">
        <f t="shared" si="13"/>
        <v>0</v>
      </c>
      <c r="F157" s="224">
        <v>0</v>
      </c>
      <c r="G157" s="235"/>
      <c r="H157" s="13">
        <f t="shared" si="14"/>
        <v>0</v>
      </c>
      <c r="I157" s="12">
        <f t="shared" si="15"/>
        <v>0</v>
      </c>
      <c r="J157" s="231">
        <v>0</v>
      </c>
      <c r="K157" s="34"/>
      <c r="L157" s="13">
        <f t="shared" si="18"/>
        <v>0</v>
      </c>
      <c r="M157" s="12">
        <f t="shared" si="19"/>
        <v>0</v>
      </c>
      <c r="N157" s="231">
        <v>0</v>
      </c>
      <c r="O157" s="34"/>
      <c r="P157" s="13">
        <f t="shared" si="16"/>
        <v>0</v>
      </c>
      <c r="Q157" s="12">
        <f t="shared" si="17"/>
        <v>0</v>
      </c>
      <c r="R157" s="225">
        <v>0</v>
      </c>
    </row>
    <row r="158" spans="1:18" hidden="1" outlineLevel="1" x14ac:dyDescent="0.25">
      <c r="A158" s="512"/>
      <c r="B158" s="513"/>
      <c r="C158" s="513"/>
      <c r="D158" s="12">
        <f t="shared" si="12"/>
        <v>0</v>
      </c>
      <c r="E158" s="12">
        <f t="shared" si="13"/>
        <v>0</v>
      </c>
      <c r="F158" s="224">
        <v>0</v>
      </c>
      <c r="G158" s="235"/>
      <c r="H158" s="13">
        <f t="shared" si="14"/>
        <v>0</v>
      </c>
      <c r="I158" s="12">
        <f t="shared" si="15"/>
        <v>0</v>
      </c>
      <c r="J158" s="231">
        <v>0</v>
      </c>
      <c r="K158" s="34"/>
      <c r="L158" s="13">
        <f t="shared" si="18"/>
        <v>0</v>
      </c>
      <c r="M158" s="12">
        <f t="shared" si="19"/>
        <v>0</v>
      </c>
      <c r="N158" s="231">
        <v>0</v>
      </c>
      <c r="O158" s="34"/>
      <c r="P158" s="13">
        <f t="shared" si="16"/>
        <v>0</v>
      </c>
      <c r="Q158" s="12">
        <f t="shared" si="17"/>
        <v>0</v>
      </c>
      <c r="R158" s="225">
        <v>0</v>
      </c>
    </row>
    <row r="159" spans="1:18" hidden="1" outlineLevel="1" x14ac:dyDescent="0.25">
      <c r="A159" s="512"/>
      <c r="B159" s="513"/>
      <c r="C159" s="513"/>
      <c r="D159" s="12">
        <f t="shared" si="12"/>
        <v>0</v>
      </c>
      <c r="E159" s="12">
        <f t="shared" si="13"/>
        <v>0</v>
      </c>
      <c r="F159" s="224">
        <v>0</v>
      </c>
      <c r="G159" s="235"/>
      <c r="H159" s="13">
        <f t="shared" si="14"/>
        <v>0</v>
      </c>
      <c r="I159" s="12">
        <f t="shared" si="15"/>
        <v>0</v>
      </c>
      <c r="J159" s="231">
        <v>0</v>
      </c>
      <c r="K159" s="34"/>
      <c r="L159" s="13">
        <f t="shared" si="18"/>
        <v>0</v>
      </c>
      <c r="M159" s="12">
        <f t="shared" si="19"/>
        <v>0</v>
      </c>
      <c r="N159" s="231">
        <v>0</v>
      </c>
      <c r="O159" s="34"/>
      <c r="P159" s="13">
        <f t="shared" si="16"/>
        <v>0</v>
      </c>
      <c r="Q159" s="12">
        <f t="shared" si="17"/>
        <v>0</v>
      </c>
      <c r="R159" s="225">
        <v>0</v>
      </c>
    </row>
    <row r="160" spans="1:18" hidden="1" outlineLevel="1" x14ac:dyDescent="0.25">
      <c r="A160" s="512"/>
      <c r="B160" s="513"/>
      <c r="C160" s="513"/>
      <c r="D160" s="12">
        <f t="shared" si="12"/>
        <v>0</v>
      </c>
      <c r="E160" s="12">
        <f t="shared" si="13"/>
        <v>0</v>
      </c>
      <c r="F160" s="224">
        <v>0</v>
      </c>
      <c r="G160" s="235"/>
      <c r="H160" s="13">
        <f t="shared" si="14"/>
        <v>0</v>
      </c>
      <c r="I160" s="12">
        <f t="shared" si="15"/>
        <v>0</v>
      </c>
      <c r="J160" s="231">
        <v>0</v>
      </c>
      <c r="K160" s="34"/>
      <c r="L160" s="13">
        <f t="shared" si="18"/>
        <v>0</v>
      </c>
      <c r="M160" s="12">
        <f t="shared" si="19"/>
        <v>0</v>
      </c>
      <c r="N160" s="231">
        <v>0</v>
      </c>
      <c r="O160" s="34"/>
      <c r="P160" s="13">
        <f t="shared" si="16"/>
        <v>0</v>
      </c>
      <c r="Q160" s="12">
        <f t="shared" si="17"/>
        <v>0</v>
      </c>
      <c r="R160" s="225">
        <v>0</v>
      </c>
    </row>
    <row r="161" spans="1:25" hidden="1" outlineLevel="1" x14ac:dyDescent="0.25">
      <c r="A161" s="512"/>
      <c r="B161" s="513"/>
      <c r="C161" s="513"/>
      <c r="D161" s="12">
        <f t="shared" si="12"/>
        <v>0</v>
      </c>
      <c r="E161" s="12">
        <f t="shared" si="13"/>
        <v>0</v>
      </c>
      <c r="F161" s="224">
        <v>0</v>
      </c>
      <c r="G161" s="235"/>
      <c r="H161" s="13">
        <f t="shared" si="14"/>
        <v>0</v>
      </c>
      <c r="I161" s="12">
        <f t="shared" si="15"/>
        <v>0</v>
      </c>
      <c r="J161" s="231">
        <v>0</v>
      </c>
      <c r="K161" s="34"/>
      <c r="L161" s="13">
        <f t="shared" si="18"/>
        <v>0</v>
      </c>
      <c r="M161" s="12">
        <f t="shared" si="19"/>
        <v>0</v>
      </c>
      <c r="N161" s="231">
        <v>0</v>
      </c>
      <c r="O161" s="34"/>
      <c r="P161" s="13">
        <f t="shared" si="16"/>
        <v>0</v>
      </c>
      <c r="Q161" s="12">
        <f t="shared" si="17"/>
        <v>0</v>
      </c>
      <c r="R161" s="225">
        <v>0</v>
      </c>
    </row>
    <row r="162" spans="1:25" hidden="1" outlineLevel="1" x14ac:dyDescent="0.25">
      <c r="A162" s="512"/>
      <c r="B162" s="513"/>
      <c r="C162" s="513"/>
      <c r="D162" s="12">
        <f t="shared" si="12"/>
        <v>0</v>
      </c>
      <c r="E162" s="12">
        <f t="shared" si="13"/>
        <v>0</v>
      </c>
      <c r="F162" s="224">
        <v>0</v>
      </c>
      <c r="G162" s="235"/>
      <c r="H162" s="13">
        <f t="shared" si="14"/>
        <v>0</v>
      </c>
      <c r="I162" s="12">
        <f t="shared" si="15"/>
        <v>0</v>
      </c>
      <c r="J162" s="231">
        <v>0</v>
      </c>
      <c r="K162" s="34"/>
      <c r="L162" s="13">
        <f t="shared" si="18"/>
        <v>0</v>
      </c>
      <c r="M162" s="12">
        <f t="shared" si="19"/>
        <v>0</v>
      </c>
      <c r="N162" s="231">
        <v>0</v>
      </c>
      <c r="O162" s="34"/>
      <c r="P162" s="13">
        <f t="shared" si="16"/>
        <v>0</v>
      </c>
      <c r="Q162" s="12">
        <f t="shared" si="17"/>
        <v>0</v>
      </c>
      <c r="R162" s="225">
        <v>0</v>
      </c>
    </row>
    <row r="163" spans="1:25" hidden="1" outlineLevel="1" x14ac:dyDescent="0.25">
      <c r="A163" s="512"/>
      <c r="B163" s="513"/>
      <c r="C163" s="513"/>
      <c r="D163" s="12">
        <f t="shared" si="12"/>
        <v>0</v>
      </c>
      <c r="E163" s="12">
        <f t="shared" si="13"/>
        <v>0</v>
      </c>
      <c r="F163" s="224">
        <v>0</v>
      </c>
      <c r="G163" s="235"/>
      <c r="H163" s="13">
        <f t="shared" si="14"/>
        <v>0</v>
      </c>
      <c r="I163" s="12">
        <f t="shared" si="15"/>
        <v>0</v>
      </c>
      <c r="J163" s="231">
        <v>0</v>
      </c>
      <c r="K163" s="34"/>
      <c r="L163" s="13">
        <f t="shared" si="18"/>
        <v>0</v>
      </c>
      <c r="M163" s="12">
        <f t="shared" si="19"/>
        <v>0</v>
      </c>
      <c r="N163" s="231">
        <v>0</v>
      </c>
      <c r="O163" s="34"/>
      <c r="P163" s="13">
        <f t="shared" si="16"/>
        <v>0</v>
      </c>
      <c r="Q163" s="12">
        <f t="shared" si="17"/>
        <v>0</v>
      </c>
      <c r="R163" s="225">
        <v>0</v>
      </c>
    </row>
    <row r="164" spans="1:25" hidden="1" outlineLevel="1" x14ac:dyDescent="0.25">
      <c r="A164" s="512"/>
      <c r="B164" s="513"/>
      <c r="C164" s="513"/>
      <c r="D164" s="12">
        <f t="shared" si="12"/>
        <v>0</v>
      </c>
      <c r="E164" s="12">
        <f t="shared" si="13"/>
        <v>0</v>
      </c>
      <c r="F164" s="224">
        <v>0</v>
      </c>
      <c r="G164" s="235"/>
      <c r="H164" s="13">
        <f t="shared" si="14"/>
        <v>0</v>
      </c>
      <c r="I164" s="12">
        <f t="shared" si="15"/>
        <v>0</v>
      </c>
      <c r="J164" s="231">
        <v>0</v>
      </c>
      <c r="K164" s="34"/>
      <c r="L164" s="13">
        <f t="shared" si="18"/>
        <v>0</v>
      </c>
      <c r="M164" s="12">
        <f t="shared" si="19"/>
        <v>0</v>
      </c>
      <c r="N164" s="231">
        <v>0</v>
      </c>
      <c r="O164" s="34"/>
      <c r="P164" s="13">
        <f t="shared" si="16"/>
        <v>0</v>
      </c>
      <c r="Q164" s="12">
        <f t="shared" si="17"/>
        <v>0</v>
      </c>
      <c r="R164" s="225">
        <v>0</v>
      </c>
    </row>
    <row r="165" spans="1:25" hidden="1" outlineLevel="1" x14ac:dyDescent="0.25">
      <c r="A165" s="512"/>
      <c r="B165" s="513"/>
      <c r="C165" s="513"/>
      <c r="D165" s="12">
        <f t="shared" si="12"/>
        <v>0</v>
      </c>
      <c r="E165" s="12">
        <f t="shared" si="13"/>
        <v>0</v>
      </c>
      <c r="F165" s="224">
        <v>0</v>
      </c>
      <c r="G165" s="235"/>
      <c r="H165" s="13">
        <f t="shared" si="14"/>
        <v>0</v>
      </c>
      <c r="I165" s="12">
        <f t="shared" si="15"/>
        <v>0</v>
      </c>
      <c r="J165" s="231">
        <v>0</v>
      </c>
      <c r="K165" s="34"/>
      <c r="L165" s="13">
        <f t="shared" si="18"/>
        <v>0</v>
      </c>
      <c r="M165" s="12">
        <f t="shared" si="19"/>
        <v>0</v>
      </c>
      <c r="N165" s="231">
        <v>0</v>
      </c>
      <c r="O165" s="34"/>
      <c r="P165" s="13">
        <f t="shared" si="16"/>
        <v>0</v>
      </c>
      <c r="Q165" s="12">
        <f t="shared" si="17"/>
        <v>0</v>
      </c>
      <c r="R165" s="225">
        <v>0</v>
      </c>
    </row>
    <row r="166" spans="1:25" hidden="1" outlineLevel="1" x14ac:dyDescent="0.25">
      <c r="A166" s="512"/>
      <c r="B166" s="513"/>
      <c r="C166" s="513"/>
      <c r="D166" s="12">
        <f t="shared" si="12"/>
        <v>0</v>
      </c>
      <c r="E166" s="12">
        <f t="shared" si="13"/>
        <v>0</v>
      </c>
      <c r="F166" s="224">
        <v>0</v>
      </c>
      <c r="G166" s="235"/>
      <c r="H166" s="13">
        <f t="shared" si="14"/>
        <v>0</v>
      </c>
      <c r="I166" s="12">
        <f t="shared" si="15"/>
        <v>0</v>
      </c>
      <c r="J166" s="231">
        <v>0</v>
      </c>
      <c r="K166" s="34"/>
      <c r="L166" s="13">
        <f t="shared" si="18"/>
        <v>0</v>
      </c>
      <c r="M166" s="12">
        <f t="shared" si="19"/>
        <v>0</v>
      </c>
      <c r="N166" s="231">
        <v>0</v>
      </c>
      <c r="O166" s="34"/>
      <c r="P166" s="13">
        <f t="shared" si="16"/>
        <v>0</v>
      </c>
      <c r="Q166" s="12">
        <f t="shared" si="17"/>
        <v>0</v>
      </c>
      <c r="R166" s="225">
        <v>0</v>
      </c>
    </row>
    <row r="167" spans="1:25" hidden="1" outlineLevel="1" x14ac:dyDescent="0.25">
      <c r="A167" s="512"/>
      <c r="B167" s="513"/>
      <c r="C167" s="513"/>
      <c r="D167" s="12">
        <f t="shared" si="12"/>
        <v>0</v>
      </c>
      <c r="E167" s="12">
        <f t="shared" si="13"/>
        <v>0</v>
      </c>
      <c r="F167" s="224">
        <v>0</v>
      </c>
      <c r="G167" s="235"/>
      <c r="H167" s="13">
        <f t="shared" si="14"/>
        <v>0</v>
      </c>
      <c r="I167" s="12">
        <f t="shared" si="15"/>
        <v>0</v>
      </c>
      <c r="J167" s="231">
        <v>0</v>
      </c>
      <c r="K167" s="34"/>
      <c r="L167" s="13">
        <f t="shared" si="18"/>
        <v>0</v>
      </c>
      <c r="M167" s="12">
        <f t="shared" si="19"/>
        <v>0</v>
      </c>
      <c r="N167" s="231">
        <v>0</v>
      </c>
      <c r="O167" s="34"/>
      <c r="P167" s="13">
        <f t="shared" si="16"/>
        <v>0</v>
      </c>
      <c r="Q167" s="12">
        <f t="shared" si="17"/>
        <v>0</v>
      </c>
      <c r="R167" s="225">
        <v>0</v>
      </c>
    </row>
    <row r="168" spans="1:25" hidden="1" outlineLevel="1" x14ac:dyDescent="0.25">
      <c r="A168" s="512"/>
      <c r="B168" s="513"/>
      <c r="C168" s="513"/>
      <c r="D168" s="12">
        <f t="shared" si="12"/>
        <v>0</v>
      </c>
      <c r="E168" s="12">
        <f t="shared" si="13"/>
        <v>0</v>
      </c>
      <c r="F168" s="224">
        <v>0</v>
      </c>
      <c r="G168" s="235"/>
      <c r="H168" s="13">
        <f t="shared" si="14"/>
        <v>0</v>
      </c>
      <c r="I168" s="12">
        <f t="shared" si="15"/>
        <v>0</v>
      </c>
      <c r="J168" s="231">
        <v>0</v>
      </c>
      <c r="K168" s="34"/>
      <c r="L168" s="13">
        <f t="shared" si="18"/>
        <v>0</v>
      </c>
      <c r="M168" s="12">
        <f t="shared" si="19"/>
        <v>0</v>
      </c>
      <c r="N168" s="231">
        <v>0</v>
      </c>
      <c r="O168" s="34"/>
      <c r="P168" s="13">
        <f t="shared" si="16"/>
        <v>0</v>
      </c>
      <c r="Q168" s="12">
        <f t="shared" si="17"/>
        <v>0</v>
      </c>
      <c r="R168" s="225">
        <v>0</v>
      </c>
    </row>
    <row r="169" spans="1:25" hidden="1" outlineLevel="1" x14ac:dyDescent="0.25">
      <c r="A169" s="512"/>
      <c r="B169" s="513"/>
      <c r="C169" s="513"/>
      <c r="D169" s="12">
        <f t="shared" si="12"/>
        <v>0</v>
      </c>
      <c r="E169" s="12">
        <f t="shared" si="13"/>
        <v>0</v>
      </c>
      <c r="F169" s="224">
        <v>0</v>
      </c>
      <c r="G169" s="235"/>
      <c r="H169" s="13">
        <f t="shared" si="14"/>
        <v>0</v>
      </c>
      <c r="I169" s="12">
        <f t="shared" si="15"/>
        <v>0</v>
      </c>
      <c r="J169" s="231">
        <v>0</v>
      </c>
      <c r="K169" s="34"/>
      <c r="L169" s="13">
        <f t="shared" si="18"/>
        <v>0</v>
      </c>
      <c r="M169" s="12">
        <f t="shared" si="19"/>
        <v>0</v>
      </c>
      <c r="N169" s="231">
        <v>0</v>
      </c>
      <c r="O169" s="34"/>
      <c r="P169" s="13">
        <f t="shared" si="16"/>
        <v>0</v>
      </c>
      <c r="Q169" s="12">
        <f t="shared" si="17"/>
        <v>0</v>
      </c>
      <c r="R169" s="225">
        <v>0</v>
      </c>
    </row>
    <row r="170" spans="1:25" hidden="1" outlineLevel="1" x14ac:dyDescent="0.25">
      <c r="A170" s="512"/>
      <c r="B170" s="513"/>
      <c r="C170" s="513"/>
      <c r="D170" s="12">
        <f t="shared" si="12"/>
        <v>0</v>
      </c>
      <c r="E170" s="12">
        <f t="shared" si="13"/>
        <v>0</v>
      </c>
      <c r="F170" s="224">
        <v>0</v>
      </c>
      <c r="G170" s="235"/>
      <c r="H170" s="13">
        <f t="shared" si="14"/>
        <v>0</v>
      </c>
      <c r="I170" s="12">
        <f t="shared" si="15"/>
        <v>0</v>
      </c>
      <c r="J170" s="231">
        <v>0</v>
      </c>
      <c r="K170" s="34"/>
      <c r="L170" s="13">
        <f t="shared" si="18"/>
        <v>0</v>
      </c>
      <c r="M170" s="12">
        <f t="shared" si="19"/>
        <v>0</v>
      </c>
      <c r="N170" s="231">
        <v>0</v>
      </c>
      <c r="O170" s="34"/>
      <c r="P170" s="13">
        <f t="shared" si="16"/>
        <v>0</v>
      </c>
      <c r="Q170" s="12">
        <f t="shared" si="17"/>
        <v>0</v>
      </c>
      <c r="R170" s="225">
        <v>0</v>
      </c>
    </row>
    <row r="171" spans="1:25" hidden="1" outlineLevel="1" x14ac:dyDescent="0.25">
      <c r="A171" s="512"/>
      <c r="B171" s="513"/>
      <c r="C171" s="513"/>
      <c r="D171" s="12">
        <f>SUM(F171-E171)</f>
        <v>0</v>
      </c>
      <c r="E171" s="12">
        <f>SUM(F171/107.7*7.7)</f>
        <v>0</v>
      </c>
      <c r="F171" s="224">
        <v>0</v>
      </c>
      <c r="G171" s="235"/>
      <c r="H171" s="13">
        <f>SUM(J171-I171)</f>
        <v>0</v>
      </c>
      <c r="I171" s="12">
        <f>SUM(J171/107.7*7.7)</f>
        <v>0</v>
      </c>
      <c r="J171" s="231">
        <v>0</v>
      </c>
      <c r="K171" s="34"/>
      <c r="L171" s="13">
        <f>SUM(N171-M171)</f>
        <v>0</v>
      </c>
      <c r="M171" s="12">
        <f>SUM(N171/107.7*7.7)</f>
        <v>0</v>
      </c>
      <c r="N171" s="231">
        <v>0</v>
      </c>
      <c r="O171" s="34"/>
      <c r="P171" s="13">
        <f>SUM(R171-Q171)</f>
        <v>0</v>
      </c>
      <c r="Q171" s="12">
        <f>SUM(R171/107.7*7.7)</f>
        <v>0</v>
      </c>
      <c r="R171" s="225">
        <v>0</v>
      </c>
    </row>
    <row r="172" spans="1:25" hidden="1" outlineLevel="1" x14ac:dyDescent="0.25">
      <c r="A172" s="512"/>
      <c r="B172" s="513"/>
      <c r="C172" s="513"/>
      <c r="D172" s="12">
        <f>SUM(F172-E172)</f>
        <v>0</v>
      </c>
      <c r="E172" s="12">
        <f>SUM(F172/107.7*7.7)</f>
        <v>0</v>
      </c>
      <c r="F172" s="224">
        <v>0</v>
      </c>
      <c r="G172" s="238"/>
      <c r="H172" s="13">
        <f>SUM(J172-I172)</f>
        <v>0</v>
      </c>
      <c r="I172" s="12">
        <f>SUM(J172/107.7*7.7)</f>
        <v>0</v>
      </c>
      <c r="J172" s="231">
        <v>0</v>
      </c>
      <c r="K172" s="106"/>
      <c r="L172" s="13">
        <f>SUM(N172-M172)</f>
        <v>0</v>
      </c>
      <c r="M172" s="12">
        <f>SUM(N172/107.7*7.7)</f>
        <v>0</v>
      </c>
      <c r="N172" s="231">
        <v>0</v>
      </c>
      <c r="O172" s="106"/>
      <c r="P172" s="13">
        <f>SUM(R172-Q172)</f>
        <v>0</v>
      </c>
      <c r="Q172" s="12">
        <f>SUM(R172/107.7*7.7)</f>
        <v>0</v>
      </c>
      <c r="R172" s="225">
        <v>0</v>
      </c>
      <c r="T172" s="19"/>
      <c r="U172" s="19"/>
      <c r="V172" s="19"/>
      <c r="W172" s="19"/>
      <c r="X172" s="19"/>
      <c r="Y172" s="19"/>
    </row>
    <row r="173" spans="1:25" hidden="1" outlineLevel="1" x14ac:dyDescent="0.25">
      <c r="A173" s="512"/>
      <c r="B173" s="513"/>
      <c r="C173" s="513"/>
      <c r="D173" s="12">
        <f>SUM(F173-E173)</f>
        <v>0</v>
      </c>
      <c r="E173" s="12">
        <f>SUM(F173/107.7*7.7)</f>
        <v>0</v>
      </c>
      <c r="F173" s="224">
        <v>0</v>
      </c>
      <c r="G173" s="235"/>
      <c r="H173" s="13">
        <f>SUM(J173-I173)</f>
        <v>0</v>
      </c>
      <c r="I173" s="12">
        <f>SUM(J173/107.7*7.7)</f>
        <v>0</v>
      </c>
      <c r="J173" s="231">
        <v>0</v>
      </c>
      <c r="K173" s="34"/>
      <c r="L173" s="13">
        <f>SUM(N173-M173)</f>
        <v>0</v>
      </c>
      <c r="M173" s="12">
        <f>SUM(N173/107.7*7.7)</f>
        <v>0</v>
      </c>
      <c r="N173" s="231">
        <v>0</v>
      </c>
      <c r="O173" s="34"/>
      <c r="P173" s="13">
        <f>SUM(R173-Q173)</f>
        <v>0</v>
      </c>
      <c r="Q173" s="12">
        <f>SUM(R173/107.7*7.7)</f>
        <v>0</v>
      </c>
      <c r="R173" s="225">
        <v>0</v>
      </c>
    </row>
    <row r="174" spans="1:25" s="19" customFormat="1" collapsed="1" x14ac:dyDescent="0.25">
      <c r="A174" s="16"/>
      <c r="B174" s="17" t="str">
        <f>Sprache!G37</f>
        <v>Total     V. Bau- und Nebenarbeiten</v>
      </c>
      <c r="C174" s="18"/>
      <c r="D174" s="78">
        <f t="shared" ref="D174:R174" si="26">SUM(D57:D173)</f>
        <v>0</v>
      </c>
      <c r="E174" s="78">
        <f t="shared" si="26"/>
        <v>0</v>
      </c>
      <c r="F174" s="78">
        <f t="shared" si="26"/>
        <v>0</v>
      </c>
      <c r="G174" s="239"/>
      <c r="H174" s="79">
        <f t="shared" si="26"/>
        <v>0</v>
      </c>
      <c r="I174" s="78">
        <f t="shared" si="26"/>
        <v>0</v>
      </c>
      <c r="J174" s="81">
        <f t="shared" si="26"/>
        <v>0</v>
      </c>
      <c r="K174" s="6"/>
      <c r="L174" s="79">
        <f>SUM(L57:L173)</f>
        <v>0</v>
      </c>
      <c r="M174" s="78">
        <f>SUM(M57:M173)</f>
        <v>0</v>
      </c>
      <c r="N174" s="81">
        <f>SUM(N57:N173)</f>
        <v>0</v>
      </c>
      <c r="O174" s="6"/>
      <c r="P174" s="79">
        <f t="shared" si="26"/>
        <v>0</v>
      </c>
      <c r="Q174" s="78">
        <f t="shared" si="26"/>
        <v>0</v>
      </c>
      <c r="R174" s="80">
        <f t="shared" si="26"/>
        <v>0</v>
      </c>
      <c r="T174" s="11"/>
      <c r="U174" s="11"/>
      <c r="V174" s="11"/>
      <c r="W174" s="11"/>
      <c r="X174" s="11"/>
      <c r="Y174" s="11"/>
    </row>
    <row r="175" spans="1:25" x14ac:dyDescent="0.25">
      <c r="A175" s="55"/>
      <c r="B175" s="15"/>
      <c r="C175" s="15"/>
      <c r="D175" s="15"/>
      <c r="E175" s="15"/>
      <c r="F175" s="15"/>
      <c r="G175" s="239"/>
      <c r="H175" s="28"/>
      <c r="I175" s="15"/>
      <c r="J175" s="29"/>
      <c r="K175" s="6"/>
      <c r="L175" s="28"/>
      <c r="M175" s="15"/>
      <c r="N175" s="29"/>
      <c r="O175" s="6"/>
      <c r="P175" s="28"/>
      <c r="Q175" s="15"/>
      <c r="R175" s="56"/>
      <c r="T175" s="11"/>
      <c r="U175" s="11"/>
      <c r="V175" s="11"/>
      <c r="W175" s="11"/>
      <c r="X175" s="11"/>
      <c r="Y175" s="11"/>
    </row>
    <row r="176" spans="1:25" s="11" customFormat="1" ht="17.100000000000001" customHeight="1" x14ac:dyDescent="0.25">
      <c r="A176" s="57" t="str">
        <f>Sprache!G38</f>
        <v>VI. Technische Arbeiten (Honorare Projektierung+Bauleitung)</v>
      </c>
      <c r="B176" s="15"/>
      <c r="C176" s="15"/>
      <c r="D176" s="24"/>
      <c r="E176" s="25"/>
      <c r="F176" s="24"/>
      <c r="G176" s="235"/>
      <c r="H176" s="26"/>
      <c r="I176" s="25"/>
      <c r="J176" s="27"/>
      <c r="K176" s="34"/>
      <c r="L176" s="26"/>
      <c r="M176" s="25"/>
      <c r="N176" s="27"/>
      <c r="O176" s="34"/>
      <c r="P176" s="26"/>
      <c r="Q176" s="25"/>
      <c r="R176" s="54"/>
      <c r="T176" s="2"/>
      <c r="U176" s="2"/>
      <c r="V176" s="2"/>
      <c r="W176" s="2"/>
      <c r="X176" s="2"/>
      <c r="Y176" s="2"/>
    </row>
    <row r="177" spans="1:25" s="11" customFormat="1" ht="17.100000000000001" customHeight="1" x14ac:dyDescent="0.25">
      <c r="A177" s="57"/>
      <c r="B177" s="40" t="str">
        <f>Sprache!G39</f>
        <v>Rechnungsperiode bis 31.Dezember 2010   (MWST 7.6%)</v>
      </c>
      <c r="C177" s="30"/>
      <c r="D177" s="82">
        <f t="shared" ref="D177:R177" si="27">SUM(D178:D180)</f>
        <v>0</v>
      </c>
      <c r="E177" s="82">
        <f t="shared" si="27"/>
        <v>0</v>
      </c>
      <c r="F177" s="82">
        <f t="shared" si="27"/>
        <v>0</v>
      </c>
      <c r="G177" s="235"/>
      <c r="H177" s="207">
        <f t="shared" si="27"/>
        <v>0</v>
      </c>
      <c r="I177" s="82">
        <f t="shared" si="27"/>
        <v>0</v>
      </c>
      <c r="J177" s="83">
        <f t="shared" si="27"/>
        <v>0</v>
      </c>
      <c r="K177" s="34"/>
      <c r="L177" s="207">
        <f>SUM(L178:L180)</f>
        <v>0</v>
      </c>
      <c r="M177" s="82">
        <f>SUM(M178:M180)</f>
        <v>0</v>
      </c>
      <c r="N177" s="83">
        <f>SUM(N178:N180)</f>
        <v>0</v>
      </c>
      <c r="O177" s="34"/>
      <c r="P177" s="207">
        <f t="shared" si="27"/>
        <v>0</v>
      </c>
      <c r="Q177" s="82">
        <f t="shared" si="27"/>
        <v>0</v>
      </c>
      <c r="R177" s="84">
        <f t="shared" si="27"/>
        <v>0</v>
      </c>
      <c r="T177" s="2"/>
      <c r="U177" s="2"/>
      <c r="V177" s="2"/>
      <c r="W177" s="2"/>
      <c r="X177" s="2"/>
      <c r="Y177" s="2"/>
    </row>
    <row r="178" spans="1:25" x14ac:dyDescent="0.25">
      <c r="A178" s="516"/>
      <c r="B178" s="517"/>
      <c r="C178" s="517"/>
      <c r="D178" s="85">
        <f>SUM(F178-E178)</f>
        <v>0</v>
      </c>
      <c r="E178" s="85">
        <f>SUM(F178/107.6*7.6)</f>
        <v>0</v>
      </c>
      <c r="F178" s="228">
        <v>0</v>
      </c>
      <c r="G178" s="235"/>
      <c r="H178" s="86">
        <f>SUM(J178-I178)</f>
        <v>0</v>
      </c>
      <c r="I178" s="85">
        <f>SUM(J178/107.6*7.6)</f>
        <v>0</v>
      </c>
      <c r="J178" s="230">
        <v>0</v>
      </c>
      <c r="K178" s="34"/>
      <c r="L178" s="86">
        <f>SUM(N178-M178)</f>
        <v>0</v>
      </c>
      <c r="M178" s="85">
        <f>SUM(N178/107.6*7.6)</f>
        <v>0</v>
      </c>
      <c r="N178" s="230">
        <v>0</v>
      </c>
      <c r="O178" s="34"/>
      <c r="P178" s="86">
        <f>SUM(R178-Q178)</f>
        <v>0</v>
      </c>
      <c r="Q178" s="85">
        <f>SUM(R178/107.6*7.6)</f>
        <v>0</v>
      </c>
      <c r="R178" s="226">
        <v>0</v>
      </c>
    </row>
    <row r="179" spans="1:25" x14ac:dyDescent="0.25">
      <c r="A179" s="512"/>
      <c r="B179" s="513"/>
      <c r="C179" s="513"/>
      <c r="D179" s="12">
        <f>SUM(F179-E179)</f>
        <v>0</v>
      </c>
      <c r="E179" s="12">
        <f>SUM(F179/107.6*7.6)</f>
        <v>0</v>
      </c>
      <c r="F179" s="224">
        <v>0</v>
      </c>
      <c r="G179" s="235"/>
      <c r="H179" s="13">
        <f>SUM(J179-I179)</f>
        <v>0</v>
      </c>
      <c r="I179" s="12">
        <f>SUM(J179/107.6*7.6)</f>
        <v>0</v>
      </c>
      <c r="J179" s="231">
        <v>0</v>
      </c>
      <c r="K179" s="34"/>
      <c r="L179" s="13">
        <f>SUM(N179-M179)</f>
        <v>0</v>
      </c>
      <c r="M179" s="12">
        <f>SUM(N179/107.6*7.6)</f>
        <v>0</v>
      </c>
      <c r="N179" s="231">
        <v>0</v>
      </c>
      <c r="O179" s="34"/>
      <c r="P179" s="13">
        <f>SUM(R179-Q179)</f>
        <v>0</v>
      </c>
      <c r="Q179" s="12">
        <f>SUM(R179/107.6*7.6)</f>
        <v>0</v>
      </c>
      <c r="R179" s="225">
        <v>0</v>
      </c>
    </row>
    <row r="180" spans="1:25" x14ac:dyDescent="0.25">
      <c r="A180" s="573"/>
      <c r="B180" s="574"/>
      <c r="C180" s="574"/>
      <c r="D180" s="41">
        <f>SUM(F180-E180)</f>
        <v>0</v>
      </c>
      <c r="E180" s="41">
        <f>SUM(F180/107.6*7.6)</f>
        <v>0</v>
      </c>
      <c r="F180" s="229">
        <v>0</v>
      </c>
      <c r="G180" s="239"/>
      <c r="H180" s="42">
        <f>SUM(J180-I180)</f>
        <v>0</v>
      </c>
      <c r="I180" s="41">
        <f>SUM(J180/107.6*7.6)</f>
        <v>0</v>
      </c>
      <c r="J180" s="232">
        <v>0</v>
      </c>
      <c r="K180" s="6"/>
      <c r="L180" s="42">
        <f>SUM(N180-M180)</f>
        <v>0</v>
      </c>
      <c r="M180" s="41">
        <f>SUM(N180/107.6*7.6)</f>
        <v>0</v>
      </c>
      <c r="N180" s="232">
        <v>0</v>
      </c>
      <c r="O180" s="6"/>
      <c r="P180" s="42">
        <f>SUM(R180-Q180)</f>
        <v>0</v>
      </c>
      <c r="Q180" s="41">
        <f>SUM(R180/107.6*7.6)</f>
        <v>0</v>
      </c>
      <c r="R180" s="227">
        <v>0</v>
      </c>
      <c r="T180" s="11"/>
      <c r="U180" s="11"/>
      <c r="V180" s="11"/>
      <c r="W180" s="11"/>
      <c r="X180" s="11"/>
      <c r="Y180" s="11"/>
    </row>
    <row r="181" spans="1:25" x14ac:dyDescent="0.25">
      <c r="A181" s="55"/>
      <c r="B181" s="15"/>
      <c r="C181" s="15"/>
      <c r="D181" s="15"/>
      <c r="E181" s="15"/>
      <c r="F181" s="15"/>
      <c r="G181" s="239"/>
      <c r="H181" s="28"/>
      <c r="I181" s="15"/>
      <c r="J181" s="29"/>
      <c r="K181" s="6"/>
      <c r="L181" s="28"/>
      <c r="M181" s="15"/>
      <c r="N181" s="29"/>
      <c r="O181" s="6"/>
      <c r="P181" s="28"/>
      <c r="Q181" s="15"/>
      <c r="R181" s="56"/>
      <c r="T181" s="11"/>
      <c r="U181" s="11"/>
      <c r="V181" s="11"/>
      <c r="W181" s="11"/>
      <c r="X181" s="11"/>
      <c r="Y181" s="11"/>
    </row>
    <row r="182" spans="1:25" s="11" customFormat="1" ht="17.100000000000001" customHeight="1" x14ac:dyDescent="0.25">
      <c r="A182" s="57" t="str">
        <f>Sprache!G38</f>
        <v>VI. Technische Arbeiten (Honorare Projektierung+Bauleitung)</v>
      </c>
      <c r="B182" s="15"/>
      <c r="C182" s="15"/>
      <c r="D182" s="24"/>
      <c r="E182" s="25"/>
      <c r="F182" s="24"/>
      <c r="G182" s="235"/>
      <c r="H182" s="26"/>
      <c r="I182" s="25"/>
      <c r="J182" s="27"/>
      <c r="K182" s="34"/>
      <c r="L182" s="26"/>
      <c r="M182" s="25"/>
      <c r="N182" s="27"/>
      <c r="O182" s="34"/>
      <c r="P182" s="26"/>
      <c r="Q182" s="25"/>
      <c r="R182" s="54"/>
      <c r="T182" s="2"/>
      <c r="U182" s="2"/>
      <c r="V182" s="2"/>
      <c r="W182" s="2"/>
      <c r="X182" s="2"/>
      <c r="Y182" s="2"/>
    </row>
    <row r="183" spans="1:25" s="11" customFormat="1" ht="17.100000000000001" customHeight="1" x14ac:dyDescent="0.25">
      <c r="A183" s="57"/>
      <c r="B183" s="40" t="str">
        <f>Sprache!G40</f>
        <v>Rechnungsperiode vom 1. Januar 2011 bis 31. Dezember 2017   (MWST 8.0%)</v>
      </c>
      <c r="C183" s="30"/>
      <c r="D183" s="82">
        <f t="shared" ref="D183:R183" si="28">SUM(D184:D186)</f>
        <v>0</v>
      </c>
      <c r="E183" s="82">
        <f t="shared" si="28"/>
        <v>0</v>
      </c>
      <c r="F183" s="82">
        <f t="shared" si="28"/>
        <v>0</v>
      </c>
      <c r="G183" s="235"/>
      <c r="H183" s="207">
        <f t="shared" si="28"/>
        <v>0</v>
      </c>
      <c r="I183" s="82">
        <f t="shared" si="28"/>
        <v>0</v>
      </c>
      <c r="J183" s="83">
        <f t="shared" si="28"/>
        <v>0</v>
      </c>
      <c r="K183" s="34"/>
      <c r="L183" s="207">
        <f>SUM(L184:L186)</f>
        <v>0</v>
      </c>
      <c r="M183" s="82">
        <f>SUM(M184:M186)</f>
        <v>0</v>
      </c>
      <c r="N183" s="83">
        <f>SUM(N184:N186)</f>
        <v>0</v>
      </c>
      <c r="O183" s="34"/>
      <c r="P183" s="207">
        <f t="shared" si="28"/>
        <v>0</v>
      </c>
      <c r="Q183" s="82">
        <f t="shared" si="28"/>
        <v>0</v>
      </c>
      <c r="R183" s="84">
        <f t="shared" si="28"/>
        <v>0</v>
      </c>
      <c r="T183" s="2"/>
      <c r="U183" s="2"/>
      <c r="V183" s="2"/>
      <c r="W183" s="2"/>
      <c r="X183" s="2"/>
      <c r="Y183" s="2"/>
    </row>
    <row r="184" spans="1:25" x14ac:dyDescent="0.25">
      <c r="A184" s="516"/>
      <c r="B184" s="517"/>
      <c r="C184" s="517"/>
      <c r="D184" s="85">
        <f>SUM(F184-E184)</f>
        <v>0</v>
      </c>
      <c r="E184" s="85">
        <f>SUM(F184/108*8)</f>
        <v>0</v>
      </c>
      <c r="F184" s="228">
        <v>0</v>
      </c>
      <c r="G184" s="235"/>
      <c r="H184" s="86">
        <f>SUM(J184-I184)</f>
        <v>0</v>
      </c>
      <c r="I184" s="85">
        <f>SUM(J184/108*8)</f>
        <v>0</v>
      </c>
      <c r="J184" s="230">
        <v>0</v>
      </c>
      <c r="K184" s="34"/>
      <c r="L184" s="86">
        <f>SUM(N184-M184)</f>
        <v>0</v>
      </c>
      <c r="M184" s="85">
        <f>SUM(N184/108*8)</f>
        <v>0</v>
      </c>
      <c r="N184" s="230">
        <v>0</v>
      </c>
      <c r="O184" s="34"/>
      <c r="P184" s="86">
        <f>SUM(R184-Q184)</f>
        <v>0</v>
      </c>
      <c r="Q184" s="85">
        <f>SUM(R184/108*8)</f>
        <v>0</v>
      </c>
      <c r="R184" s="226">
        <v>0</v>
      </c>
    </row>
    <row r="185" spans="1:25" x14ac:dyDescent="0.25">
      <c r="A185" s="512"/>
      <c r="B185" s="513"/>
      <c r="C185" s="513"/>
      <c r="D185" s="12">
        <f>SUM(F185-E185)</f>
        <v>0</v>
      </c>
      <c r="E185" s="12">
        <f>SUM(F185/108*8)</f>
        <v>0</v>
      </c>
      <c r="F185" s="224">
        <v>0</v>
      </c>
      <c r="G185" s="235"/>
      <c r="H185" s="13">
        <f>SUM(J185-I185)</f>
        <v>0</v>
      </c>
      <c r="I185" s="12">
        <f>SUM(J185/108*8)</f>
        <v>0</v>
      </c>
      <c r="J185" s="231">
        <v>0</v>
      </c>
      <c r="K185" s="34"/>
      <c r="L185" s="13">
        <f>SUM(N185-M185)</f>
        <v>0</v>
      </c>
      <c r="M185" s="12">
        <f>SUM(N185/108*8)</f>
        <v>0</v>
      </c>
      <c r="N185" s="231">
        <v>0</v>
      </c>
      <c r="O185" s="34"/>
      <c r="P185" s="13">
        <f>SUM(R185-Q185)</f>
        <v>0</v>
      </c>
      <c r="Q185" s="12">
        <f>SUM(R185/108*8)</f>
        <v>0</v>
      </c>
      <c r="R185" s="225">
        <v>0</v>
      </c>
    </row>
    <row r="186" spans="1:25" x14ac:dyDescent="0.25">
      <c r="A186" s="573"/>
      <c r="B186" s="574"/>
      <c r="C186" s="574"/>
      <c r="D186" s="41">
        <f>SUM(F186-E186)</f>
        <v>0</v>
      </c>
      <c r="E186" s="41">
        <f>SUM(F186/108*8)</f>
        <v>0</v>
      </c>
      <c r="F186" s="229">
        <v>0</v>
      </c>
      <c r="G186" s="239"/>
      <c r="H186" s="42">
        <f>SUM(J186-I186)</f>
        <v>0</v>
      </c>
      <c r="I186" s="41">
        <f>SUM(J186/108*8)</f>
        <v>0</v>
      </c>
      <c r="J186" s="232">
        <v>0</v>
      </c>
      <c r="K186" s="6"/>
      <c r="L186" s="42">
        <f>SUM(N186-M186)</f>
        <v>0</v>
      </c>
      <c r="M186" s="41">
        <f>SUM(N186/108*8)</f>
        <v>0</v>
      </c>
      <c r="N186" s="232">
        <v>0</v>
      </c>
      <c r="O186" s="6"/>
      <c r="P186" s="42">
        <f>SUM(R186-Q186)</f>
        <v>0</v>
      </c>
      <c r="Q186" s="41">
        <f>SUM(R186/108*8)</f>
        <v>0</v>
      </c>
      <c r="R186" s="227">
        <v>0</v>
      </c>
      <c r="T186" s="11"/>
      <c r="U186" s="11"/>
      <c r="V186" s="11"/>
      <c r="W186" s="11"/>
      <c r="X186" s="11"/>
      <c r="Y186" s="11"/>
    </row>
    <row r="187" spans="1:25" x14ac:dyDescent="0.25">
      <c r="A187" s="87"/>
      <c r="B187" s="88"/>
      <c r="C187" s="89"/>
      <c r="D187" s="85"/>
      <c r="E187" s="85"/>
      <c r="F187" s="85"/>
      <c r="G187" s="239"/>
      <c r="H187" s="86"/>
      <c r="I187" s="85"/>
      <c r="J187" s="94"/>
      <c r="K187" s="6"/>
      <c r="L187" s="86"/>
      <c r="M187" s="85"/>
      <c r="N187" s="94"/>
      <c r="O187" s="6"/>
      <c r="P187" s="86"/>
      <c r="Q187" s="85"/>
      <c r="R187" s="90"/>
      <c r="T187" s="11"/>
      <c r="U187" s="11"/>
      <c r="V187" s="11"/>
      <c r="W187" s="11"/>
      <c r="X187" s="11"/>
      <c r="Y187" s="11"/>
    </row>
    <row r="188" spans="1:25" s="11" customFormat="1" ht="17.100000000000001" customHeight="1" x14ac:dyDescent="0.25">
      <c r="A188" s="57" t="str">
        <f>Sprache!G38</f>
        <v>VI. Technische Arbeiten (Honorare Projektierung+Bauleitung)</v>
      </c>
      <c r="B188" s="15"/>
      <c r="C188" s="15"/>
      <c r="D188" s="12"/>
      <c r="E188" s="12"/>
      <c r="F188" s="12"/>
      <c r="G188" s="235"/>
      <c r="H188" s="13"/>
      <c r="I188" s="12"/>
      <c r="J188" s="14"/>
      <c r="K188" s="34"/>
      <c r="L188" s="13"/>
      <c r="M188" s="12"/>
      <c r="N188" s="14"/>
      <c r="O188" s="34"/>
      <c r="P188" s="13"/>
      <c r="Q188" s="12"/>
      <c r="R188" s="59"/>
      <c r="T188" s="2"/>
      <c r="U188" s="2"/>
      <c r="V188" s="2"/>
      <c r="W188" s="2"/>
      <c r="X188" s="2"/>
      <c r="Y188" s="2"/>
    </row>
    <row r="189" spans="1:25" s="11" customFormat="1" ht="17.100000000000001" customHeight="1" x14ac:dyDescent="0.25">
      <c r="A189" s="91"/>
      <c r="B189" s="92" t="str">
        <f>Sprache!G41</f>
        <v>Rechnungsperiode ab 1. Januar 2018   (MWST 7.7%)</v>
      </c>
      <c r="C189" s="93"/>
      <c r="D189" s="31">
        <f t="shared" ref="D189:R189" si="29">SUM(D190:D197)</f>
        <v>0</v>
      </c>
      <c r="E189" s="31">
        <f t="shared" si="29"/>
        <v>0</v>
      </c>
      <c r="F189" s="31">
        <f t="shared" si="29"/>
        <v>0</v>
      </c>
      <c r="G189" s="235"/>
      <c r="H189" s="33">
        <f t="shared" si="29"/>
        <v>0</v>
      </c>
      <c r="I189" s="31">
        <f t="shared" si="29"/>
        <v>0</v>
      </c>
      <c r="J189" s="32">
        <f t="shared" si="29"/>
        <v>0</v>
      </c>
      <c r="K189" s="34"/>
      <c r="L189" s="33">
        <f>SUM(L190:L197)</f>
        <v>0</v>
      </c>
      <c r="M189" s="31">
        <f>SUM(M190:M197)</f>
        <v>0</v>
      </c>
      <c r="N189" s="32">
        <f>SUM(N190:N197)</f>
        <v>0</v>
      </c>
      <c r="O189" s="34"/>
      <c r="P189" s="33">
        <f t="shared" si="29"/>
        <v>0</v>
      </c>
      <c r="Q189" s="31">
        <f t="shared" si="29"/>
        <v>0</v>
      </c>
      <c r="R189" s="58">
        <f t="shared" si="29"/>
        <v>0</v>
      </c>
      <c r="T189" s="2"/>
      <c r="U189" s="2"/>
      <c r="V189" s="2"/>
      <c r="W189" s="2"/>
      <c r="X189" s="2"/>
      <c r="Y189" s="2"/>
    </row>
    <row r="190" spans="1:25" x14ac:dyDescent="0.25">
      <c r="A190" s="516"/>
      <c r="B190" s="517"/>
      <c r="C190" s="517"/>
      <c r="D190" s="12">
        <f t="shared" ref="D190:D197" si="30">SUM(F190-E190)</f>
        <v>0</v>
      </c>
      <c r="E190" s="12">
        <f t="shared" ref="E190:E197" si="31">SUM(F190/107.7*7.7)</f>
        <v>0</v>
      </c>
      <c r="F190" s="224">
        <v>0</v>
      </c>
      <c r="G190" s="235"/>
      <c r="H190" s="13">
        <f t="shared" ref="H190:H197" si="32">SUM(J190-I190)</f>
        <v>0</v>
      </c>
      <c r="I190" s="12">
        <f t="shared" ref="I190:I197" si="33">SUM(J190/107.7*7.7)</f>
        <v>0</v>
      </c>
      <c r="J190" s="231">
        <v>0</v>
      </c>
      <c r="K190" s="34"/>
      <c r="L190" s="13">
        <f t="shared" ref="L190:L197" si="34">SUM(N190-M190)</f>
        <v>0</v>
      </c>
      <c r="M190" s="12">
        <f t="shared" ref="M190:M197" si="35">SUM(N190/107.7*7.7)</f>
        <v>0</v>
      </c>
      <c r="N190" s="231">
        <v>0</v>
      </c>
      <c r="O190" s="34"/>
      <c r="P190" s="13">
        <f t="shared" ref="P190:P197" si="36">SUM(R190-Q190)</f>
        <v>0</v>
      </c>
      <c r="Q190" s="12">
        <f t="shared" ref="Q190:Q197" si="37">SUM(R190/107.7*7.7)</f>
        <v>0</v>
      </c>
      <c r="R190" s="225">
        <v>0</v>
      </c>
    </row>
    <row r="191" spans="1:25" x14ac:dyDescent="0.25">
      <c r="A191" s="512"/>
      <c r="B191" s="513"/>
      <c r="C191" s="513"/>
      <c r="D191" s="12">
        <f t="shared" si="30"/>
        <v>0</v>
      </c>
      <c r="E191" s="12">
        <f t="shared" si="31"/>
        <v>0</v>
      </c>
      <c r="F191" s="224">
        <v>0</v>
      </c>
      <c r="G191" s="235"/>
      <c r="H191" s="13">
        <f t="shared" si="32"/>
        <v>0</v>
      </c>
      <c r="I191" s="12">
        <f t="shared" si="33"/>
        <v>0</v>
      </c>
      <c r="J191" s="231">
        <v>0</v>
      </c>
      <c r="K191" s="34"/>
      <c r="L191" s="13">
        <f t="shared" si="34"/>
        <v>0</v>
      </c>
      <c r="M191" s="12">
        <f t="shared" si="35"/>
        <v>0</v>
      </c>
      <c r="N191" s="231">
        <v>0</v>
      </c>
      <c r="O191" s="34"/>
      <c r="P191" s="13">
        <f t="shared" si="36"/>
        <v>0</v>
      </c>
      <c r="Q191" s="12">
        <f t="shared" si="37"/>
        <v>0</v>
      </c>
      <c r="R191" s="225">
        <v>0</v>
      </c>
    </row>
    <row r="192" spans="1:25" x14ac:dyDescent="0.25">
      <c r="A192" s="512"/>
      <c r="B192" s="513"/>
      <c r="C192" s="513"/>
      <c r="D192" s="12">
        <f t="shared" si="30"/>
        <v>0</v>
      </c>
      <c r="E192" s="12">
        <f t="shared" si="31"/>
        <v>0</v>
      </c>
      <c r="F192" s="224">
        <v>0</v>
      </c>
      <c r="G192" s="235"/>
      <c r="H192" s="13">
        <f t="shared" si="32"/>
        <v>0</v>
      </c>
      <c r="I192" s="12">
        <f t="shared" si="33"/>
        <v>0</v>
      </c>
      <c r="J192" s="231">
        <v>0</v>
      </c>
      <c r="K192" s="34"/>
      <c r="L192" s="13">
        <f t="shared" si="34"/>
        <v>0</v>
      </c>
      <c r="M192" s="12">
        <f t="shared" si="35"/>
        <v>0</v>
      </c>
      <c r="N192" s="231">
        <v>0</v>
      </c>
      <c r="O192" s="34"/>
      <c r="P192" s="13">
        <f t="shared" si="36"/>
        <v>0</v>
      </c>
      <c r="Q192" s="12">
        <f t="shared" si="37"/>
        <v>0</v>
      </c>
      <c r="R192" s="225">
        <v>0</v>
      </c>
    </row>
    <row r="193" spans="1:25" x14ac:dyDescent="0.25">
      <c r="A193" s="512"/>
      <c r="B193" s="513"/>
      <c r="C193" s="513"/>
      <c r="D193" s="12">
        <f t="shared" si="30"/>
        <v>0</v>
      </c>
      <c r="E193" s="12">
        <f t="shared" si="31"/>
        <v>0</v>
      </c>
      <c r="F193" s="224">
        <v>0</v>
      </c>
      <c r="G193" s="235"/>
      <c r="H193" s="13">
        <f t="shared" si="32"/>
        <v>0</v>
      </c>
      <c r="I193" s="12">
        <f t="shared" si="33"/>
        <v>0</v>
      </c>
      <c r="J193" s="231">
        <v>0</v>
      </c>
      <c r="K193" s="34"/>
      <c r="L193" s="13">
        <f t="shared" si="34"/>
        <v>0</v>
      </c>
      <c r="M193" s="12">
        <f t="shared" si="35"/>
        <v>0</v>
      </c>
      <c r="N193" s="231">
        <v>0</v>
      </c>
      <c r="O193" s="34"/>
      <c r="P193" s="13">
        <f t="shared" si="36"/>
        <v>0</v>
      </c>
      <c r="Q193" s="12">
        <f t="shared" si="37"/>
        <v>0</v>
      </c>
      <c r="R193" s="225">
        <v>0</v>
      </c>
    </row>
    <row r="194" spans="1:25" x14ac:dyDescent="0.25">
      <c r="A194" s="512"/>
      <c r="B194" s="513"/>
      <c r="C194" s="513"/>
      <c r="D194" s="12">
        <f t="shared" si="30"/>
        <v>0</v>
      </c>
      <c r="E194" s="12">
        <f t="shared" si="31"/>
        <v>0</v>
      </c>
      <c r="F194" s="224">
        <v>0</v>
      </c>
      <c r="G194" s="235"/>
      <c r="H194" s="13">
        <f t="shared" si="32"/>
        <v>0</v>
      </c>
      <c r="I194" s="12">
        <f t="shared" si="33"/>
        <v>0</v>
      </c>
      <c r="J194" s="231">
        <v>0</v>
      </c>
      <c r="K194" s="34"/>
      <c r="L194" s="13">
        <f t="shared" si="34"/>
        <v>0</v>
      </c>
      <c r="M194" s="12">
        <f t="shared" si="35"/>
        <v>0</v>
      </c>
      <c r="N194" s="231">
        <v>0</v>
      </c>
      <c r="O194" s="34"/>
      <c r="P194" s="13">
        <f t="shared" si="36"/>
        <v>0</v>
      </c>
      <c r="Q194" s="12">
        <f t="shared" si="37"/>
        <v>0</v>
      </c>
      <c r="R194" s="225">
        <v>0</v>
      </c>
    </row>
    <row r="195" spans="1:25" x14ac:dyDescent="0.25">
      <c r="A195" s="512"/>
      <c r="B195" s="513"/>
      <c r="C195" s="513"/>
      <c r="D195" s="12">
        <f t="shared" si="30"/>
        <v>0</v>
      </c>
      <c r="E195" s="12">
        <f t="shared" si="31"/>
        <v>0</v>
      </c>
      <c r="F195" s="224">
        <v>0</v>
      </c>
      <c r="G195" s="235"/>
      <c r="H195" s="13">
        <f t="shared" si="32"/>
        <v>0</v>
      </c>
      <c r="I195" s="12">
        <f t="shared" si="33"/>
        <v>0</v>
      </c>
      <c r="J195" s="231">
        <v>0</v>
      </c>
      <c r="K195" s="34"/>
      <c r="L195" s="13">
        <f t="shared" si="34"/>
        <v>0</v>
      </c>
      <c r="M195" s="12">
        <f t="shared" si="35"/>
        <v>0</v>
      </c>
      <c r="N195" s="231">
        <v>0</v>
      </c>
      <c r="O195" s="34"/>
      <c r="P195" s="13">
        <f t="shared" si="36"/>
        <v>0</v>
      </c>
      <c r="Q195" s="12">
        <f t="shared" si="37"/>
        <v>0</v>
      </c>
      <c r="R195" s="225">
        <v>0</v>
      </c>
    </row>
    <row r="196" spans="1:25" x14ac:dyDescent="0.25">
      <c r="A196" s="512"/>
      <c r="B196" s="513"/>
      <c r="C196" s="513"/>
      <c r="D196" s="12">
        <f t="shared" si="30"/>
        <v>0</v>
      </c>
      <c r="E196" s="12">
        <f t="shared" si="31"/>
        <v>0</v>
      </c>
      <c r="F196" s="224">
        <v>0</v>
      </c>
      <c r="G196" s="238"/>
      <c r="H196" s="13">
        <f t="shared" si="32"/>
        <v>0</v>
      </c>
      <c r="I196" s="12">
        <f t="shared" si="33"/>
        <v>0</v>
      </c>
      <c r="J196" s="231">
        <v>0</v>
      </c>
      <c r="K196" s="106"/>
      <c r="L196" s="13">
        <f t="shared" si="34"/>
        <v>0</v>
      </c>
      <c r="M196" s="12">
        <f t="shared" si="35"/>
        <v>0</v>
      </c>
      <c r="N196" s="231">
        <v>0</v>
      </c>
      <c r="O196" s="106"/>
      <c r="P196" s="13">
        <f t="shared" si="36"/>
        <v>0</v>
      </c>
      <c r="Q196" s="12">
        <f t="shared" si="37"/>
        <v>0</v>
      </c>
      <c r="R196" s="225">
        <v>0</v>
      </c>
      <c r="T196" s="19"/>
      <c r="U196" s="19"/>
      <c r="V196" s="19"/>
      <c r="W196" s="19"/>
      <c r="X196" s="19"/>
      <c r="Y196" s="19"/>
    </row>
    <row r="197" spans="1:25" x14ac:dyDescent="0.25">
      <c r="A197" s="532"/>
      <c r="B197" s="533"/>
      <c r="C197" s="533"/>
      <c r="D197" s="12">
        <f t="shared" si="30"/>
        <v>0</v>
      </c>
      <c r="E197" s="12">
        <f t="shared" si="31"/>
        <v>0</v>
      </c>
      <c r="F197" s="224">
        <v>0</v>
      </c>
      <c r="G197" s="238"/>
      <c r="H197" s="13">
        <f t="shared" si="32"/>
        <v>0</v>
      </c>
      <c r="I197" s="12">
        <f t="shared" si="33"/>
        <v>0</v>
      </c>
      <c r="J197" s="231">
        <v>0</v>
      </c>
      <c r="K197" s="106"/>
      <c r="L197" s="13">
        <f t="shared" si="34"/>
        <v>0</v>
      </c>
      <c r="M197" s="12">
        <f t="shared" si="35"/>
        <v>0</v>
      </c>
      <c r="N197" s="231">
        <v>0</v>
      </c>
      <c r="O197" s="106"/>
      <c r="P197" s="13">
        <f t="shared" si="36"/>
        <v>0</v>
      </c>
      <c r="Q197" s="12">
        <f t="shared" si="37"/>
        <v>0</v>
      </c>
      <c r="R197" s="225">
        <v>0</v>
      </c>
      <c r="T197" s="19"/>
      <c r="U197" s="19"/>
      <c r="V197" s="19"/>
      <c r="W197" s="19"/>
      <c r="X197" s="19"/>
      <c r="Y197" s="19"/>
    </row>
    <row r="198" spans="1:25" s="19" customFormat="1" x14ac:dyDescent="0.25">
      <c r="A198" s="16"/>
      <c r="B198" s="17" t="str">
        <f>Sprache!G42</f>
        <v>Total     VI. Technische Arbeiten</v>
      </c>
      <c r="C198" s="18"/>
      <c r="D198" s="78">
        <f>(D177+D183+D189)</f>
        <v>0</v>
      </c>
      <c r="E198" s="78">
        <f>(E177+E183+E189)</f>
        <v>0</v>
      </c>
      <c r="F198" s="78">
        <f>(F177+F183+F189)</f>
        <v>0</v>
      </c>
      <c r="G198" s="488"/>
      <c r="H198" s="79">
        <f t="shared" ref="H198:R198" si="38">(H177+H183+H189)</f>
        <v>0</v>
      </c>
      <c r="I198" s="78">
        <f t="shared" si="38"/>
        <v>0</v>
      </c>
      <c r="J198" s="81">
        <f t="shared" si="38"/>
        <v>0</v>
      </c>
      <c r="K198" s="489"/>
      <c r="L198" s="79">
        <f>(L177+L183+L189)</f>
        <v>0</v>
      </c>
      <c r="M198" s="78">
        <f>(M177+M183+M189)</f>
        <v>0</v>
      </c>
      <c r="N198" s="81">
        <f>(N177+N183+N189)</f>
        <v>0</v>
      </c>
      <c r="O198" s="489"/>
      <c r="P198" s="79">
        <f t="shared" si="38"/>
        <v>0</v>
      </c>
      <c r="Q198" s="78">
        <f t="shared" si="38"/>
        <v>0</v>
      </c>
      <c r="R198" s="80">
        <f t="shared" si="38"/>
        <v>0</v>
      </c>
      <c r="T198" s="5"/>
      <c r="U198" s="5"/>
      <c r="V198" s="5"/>
      <c r="W198" s="5"/>
      <c r="X198" s="5"/>
      <c r="Y198" s="5"/>
    </row>
    <row r="199" spans="1:25" s="106" customFormat="1" ht="31.35" customHeight="1" x14ac:dyDescent="0.25">
      <c r="A199" s="469"/>
      <c r="B199" s="17"/>
      <c r="C199" s="18"/>
      <c r="D199" s="78"/>
      <c r="E199" s="78"/>
      <c r="F199" s="78"/>
      <c r="G199" s="468"/>
      <c r="H199" s="78"/>
      <c r="I199" s="78"/>
      <c r="J199" s="78"/>
      <c r="K199" s="468"/>
      <c r="L199" s="78"/>
      <c r="M199" s="78"/>
      <c r="N199" s="78"/>
      <c r="O199" s="468"/>
      <c r="P199" s="78"/>
      <c r="Q199" s="78"/>
      <c r="R199" s="78"/>
      <c r="T199" s="15"/>
      <c r="U199" s="15"/>
      <c r="V199" s="15"/>
      <c r="W199" s="15"/>
      <c r="X199" s="15"/>
      <c r="Y199" s="15"/>
    </row>
    <row r="200" spans="1:25" s="5" customFormat="1" ht="24.9" customHeight="1" x14ac:dyDescent="0.25">
      <c r="A200" s="540" t="str">
        <f>Sprache!G43</f>
        <v>Zusammenstellung CHF</v>
      </c>
      <c r="B200" s="541"/>
      <c r="C200" s="541"/>
      <c r="D200" s="541"/>
      <c r="E200" s="541"/>
      <c r="F200" s="541"/>
      <c r="G200" s="541"/>
      <c r="H200" s="541"/>
      <c r="I200" s="541"/>
      <c r="J200" s="541"/>
      <c r="K200" s="541"/>
      <c r="L200" s="541"/>
      <c r="M200" s="541"/>
      <c r="N200" s="541"/>
      <c r="O200" s="541"/>
      <c r="P200" s="541"/>
      <c r="Q200" s="541"/>
      <c r="R200" s="542"/>
      <c r="T200" s="2"/>
      <c r="U200" s="2"/>
      <c r="V200" s="2"/>
      <c r="W200" s="2"/>
      <c r="X200" s="2"/>
      <c r="Y200" s="2"/>
    </row>
    <row r="201" spans="1:25" s="5" customFormat="1" ht="16.5" customHeight="1" x14ac:dyDescent="0.25">
      <c r="A201" s="522" t="str">
        <f>Sprache!$G$13</f>
        <v>Positionen</v>
      </c>
      <c r="B201" s="502"/>
      <c r="C201" s="523"/>
      <c r="D201" s="524" t="str">
        <f>Sprache!$G$14</f>
        <v>anrechenbare Kosten</v>
      </c>
      <c r="E201" s="525"/>
      <c r="F201" s="526"/>
      <c r="G201" s="258"/>
      <c r="H201" s="528" t="str">
        <f>Sprache!$G$15</f>
        <v>nicht anrechenbare Kosten</v>
      </c>
      <c r="I201" s="529"/>
      <c r="J201" s="530"/>
      <c r="K201" s="258"/>
      <c r="L201" s="564" t="str">
        <f>Sprache!$G$14</f>
        <v>anrechenbare Kosten</v>
      </c>
      <c r="M201" s="565"/>
      <c r="N201" s="566"/>
      <c r="O201" s="258"/>
      <c r="P201" s="567" t="str">
        <f>Sprache!$G$14</f>
        <v>anrechenbare Kosten</v>
      </c>
      <c r="Q201" s="568"/>
      <c r="R201" s="569"/>
      <c r="T201" s="2"/>
      <c r="U201" s="2"/>
      <c r="V201" s="2"/>
      <c r="W201" s="2"/>
      <c r="X201" s="2"/>
      <c r="Y201" s="2"/>
    </row>
    <row r="202" spans="1:25" s="275" customFormat="1" ht="15" customHeight="1" x14ac:dyDescent="0.25">
      <c r="A202" s="273" t="s">
        <v>0</v>
      </c>
      <c r="B202" s="271"/>
      <c r="C202" s="271" t="s">
        <v>0</v>
      </c>
      <c r="D202" s="510">
        <f>$A$7</f>
        <v>0</v>
      </c>
      <c r="E202" s="511"/>
      <c r="F202" s="531"/>
      <c r="G202" s="274"/>
      <c r="H202" s="508"/>
      <c r="I202" s="508"/>
      <c r="J202" s="509"/>
      <c r="K202" s="274"/>
      <c r="L202" s="558">
        <f>$A$16</f>
        <v>0</v>
      </c>
      <c r="M202" s="559"/>
      <c r="N202" s="560"/>
      <c r="O202" s="274"/>
      <c r="P202" s="561">
        <f>$A$25</f>
        <v>0</v>
      </c>
      <c r="Q202" s="562"/>
      <c r="R202" s="563"/>
      <c r="S202" s="271"/>
      <c r="U202" s="276"/>
      <c r="V202" s="276"/>
      <c r="W202" s="272"/>
      <c r="X202" s="527"/>
      <c r="Y202" s="527"/>
    </row>
    <row r="203" spans="1:25" s="275" customFormat="1" ht="40.200000000000003" customHeight="1" x14ac:dyDescent="0.25">
      <c r="A203" s="273" t="s">
        <v>0</v>
      </c>
      <c r="B203" s="271"/>
      <c r="C203" s="271" t="s">
        <v>0</v>
      </c>
      <c r="D203" s="505">
        <f>$A$8</f>
        <v>0</v>
      </c>
      <c r="E203" s="506"/>
      <c r="F203" s="506"/>
      <c r="G203" s="277"/>
      <c r="H203" s="507"/>
      <c r="I203" s="508"/>
      <c r="J203" s="509"/>
      <c r="K203" s="487"/>
      <c r="L203" s="558">
        <f>$A$17</f>
        <v>0</v>
      </c>
      <c r="M203" s="559"/>
      <c r="N203" s="560"/>
      <c r="O203" s="487"/>
      <c r="P203" s="561">
        <f>$A$26</f>
        <v>0</v>
      </c>
      <c r="Q203" s="562"/>
      <c r="R203" s="563"/>
      <c r="S203" s="271"/>
      <c r="T203" s="278"/>
      <c r="U203" s="279"/>
      <c r="V203" s="278"/>
      <c r="W203" s="279"/>
      <c r="X203" s="279"/>
      <c r="Y203" s="278"/>
    </row>
    <row r="204" spans="1:25" s="275" customFormat="1" ht="40.200000000000003" customHeight="1" x14ac:dyDescent="0.25">
      <c r="A204" s="273" t="s">
        <v>0</v>
      </c>
      <c r="B204" s="271"/>
      <c r="C204" s="271" t="s">
        <v>0</v>
      </c>
      <c r="D204" s="505">
        <f>$A$9</f>
        <v>0</v>
      </c>
      <c r="E204" s="506"/>
      <c r="F204" s="506"/>
      <c r="G204" s="277"/>
      <c r="H204" s="507"/>
      <c r="I204" s="508"/>
      <c r="J204" s="509"/>
      <c r="K204" s="487"/>
      <c r="L204" s="558">
        <f>$A$18</f>
        <v>0</v>
      </c>
      <c r="M204" s="559"/>
      <c r="N204" s="560"/>
      <c r="O204" s="487"/>
      <c r="P204" s="561">
        <f>$A$27</f>
        <v>0</v>
      </c>
      <c r="Q204" s="562"/>
      <c r="R204" s="563"/>
      <c r="S204" s="271"/>
      <c r="T204" s="278"/>
      <c r="U204" s="279"/>
      <c r="V204" s="278"/>
      <c r="W204" s="279"/>
      <c r="X204" s="279"/>
      <c r="Y204" s="278"/>
    </row>
    <row r="205" spans="1:25" ht="24.9" customHeight="1" x14ac:dyDescent="0.25">
      <c r="A205" s="60"/>
      <c r="B205" s="61"/>
      <c r="C205" s="61"/>
      <c r="D205" s="214" t="str">
        <f>Sprache!$G$16</f>
        <v>Total ohne MWST</v>
      </c>
      <c r="E205" s="215" t="str">
        <f>Sprache!$G$17</f>
        <v>MWST</v>
      </c>
      <c r="F205" s="215" t="str">
        <f>Sprache!$G$18</f>
        <v>Total inkl. MWST</v>
      </c>
      <c r="G205" s="235"/>
      <c r="H205" s="217" t="str">
        <f>Sprache!$G$16</f>
        <v>Total ohne MWST</v>
      </c>
      <c r="I205" s="217" t="str">
        <f>Sprache!$G$17</f>
        <v>MWST</v>
      </c>
      <c r="J205" s="218" t="str">
        <f>Sprache!$G$18</f>
        <v>Total inkl. MWST</v>
      </c>
      <c r="K205" s="235"/>
      <c r="L205" s="219" t="str">
        <f>Sprache!$G$16</f>
        <v>Total ohne MWST</v>
      </c>
      <c r="M205" s="220" t="str">
        <f>Sprache!$G$17</f>
        <v>MWST</v>
      </c>
      <c r="N205" s="221" t="str">
        <f>Sprache!$G$18</f>
        <v>Total inkl. MWST</v>
      </c>
      <c r="O205" s="235"/>
      <c r="P205" s="222" t="str">
        <f>Sprache!$G$16</f>
        <v>Total ohne MWST</v>
      </c>
      <c r="Q205" s="223" t="str">
        <f>Sprache!$G$17</f>
        <v>MWST</v>
      </c>
      <c r="R205" s="240" t="str">
        <f>Sprache!$G$18</f>
        <v>Total inkl. MWST</v>
      </c>
    </row>
    <row r="206" spans="1:25" ht="15" customHeight="1" x14ac:dyDescent="0.25">
      <c r="A206" s="62"/>
      <c r="B206" s="539" t="str">
        <f>Sprache!G23</f>
        <v>Total     I. Eigenleistung</v>
      </c>
      <c r="C206" s="539"/>
      <c r="D206" s="68">
        <f t="shared" ref="D206:R206" si="39">SUM(D40)</f>
        <v>0</v>
      </c>
      <c r="E206" s="68">
        <f t="shared" si="39"/>
        <v>0</v>
      </c>
      <c r="F206" s="68">
        <f t="shared" si="39"/>
        <v>0</v>
      </c>
      <c r="G206" s="235"/>
      <c r="H206" s="68">
        <f t="shared" si="39"/>
        <v>0</v>
      </c>
      <c r="I206" s="68">
        <f t="shared" si="39"/>
        <v>0</v>
      </c>
      <c r="J206" s="69">
        <f t="shared" si="39"/>
        <v>0</v>
      </c>
      <c r="K206" s="235"/>
      <c r="L206" s="70">
        <f t="shared" si="39"/>
        <v>0</v>
      </c>
      <c r="M206" s="68">
        <f t="shared" si="39"/>
        <v>0</v>
      </c>
      <c r="N206" s="68">
        <f t="shared" si="39"/>
        <v>0</v>
      </c>
      <c r="O206" s="235"/>
      <c r="P206" s="70">
        <f t="shared" si="39"/>
        <v>0</v>
      </c>
      <c r="Q206" s="68">
        <f t="shared" si="39"/>
        <v>0</v>
      </c>
      <c r="R206" s="71">
        <f t="shared" si="39"/>
        <v>0</v>
      </c>
    </row>
    <row r="207" spans="1:25" ht="15" customHeight="1" x14ac:dyDescent="0.25">
      <c r="A207" s="62"/>
      <c r="B207" s="539" t="str">
        <f>Sprache!G25</f>
        <v xml:space="preserve">Total     II. Landerwerb </v>
      </c>
      <c r="C207" s="539" t="s">
        <v>0</v>
      </c>
      <c r="D207" s="68">
        <f t="shared" ref="D207:R207" si="40">SUM(D46)</f>
        <v>0</v>
      </c>
      <c r="E207" s="68">
        <f t="shared" si="40"/>
        <v>0</v>
      </c>
      <c r="F207" s="68">
        <f t="shared" si="40"/>
        <v>0</v>
      </c>
      <c r="G207" s="235"/>
      <c r="H207" s="68">
        <f t="shared" si="40"/>
        <v>0</v>
      </c>
      <c r="I207" s="68">
        <f t="shared" si="40"/>
        <v>0</v>
      </c>
      <c r="J207" s="69">
        <f t="shared" si="40"/>
        <v>0</v>
      </c>
      <c r="K207" s="235"/>
      <c r="L207" s="70">
        <f t="shared" si="40"/>
        <v>0</v>
      </c>
      <c r="M207" s="68">
        <f t="shared" si="40"/>
        <v>0</v>
      </c>
      <c r="N207" s="68">
        <f t="shared" si="40"/>
        <v>0</v>
      </c>
      <c r="O207" s="235"/>
      <c r="P207" s="70">
        <f t="shared" si="40"/>
        <v>0</v>
      </c>
      <c r="Q207" s="68">
        <f t="shared" si="40"/>
        <v>0</v>
      </c>
      <c r="R207" s="71">
        <f t="shared" si="40"/>
        <v>0</v>
      </c>
    </row>
    <row r="208" spans="1:25" ht="15" customHeight="1" x14ac:dyDescent="0.25">
      <c r="A208" s="62"/>
      <c r="B208" s="539" t="str">
        <f>Sprache!G27</f>
        <v xml:space="preserve">Total     III. Übrige nicht MWST-pflichte Kosten   </v>
      </c>
      <c r="C208" s="539" t="s">
        <v>8</v>
      </c>
      <c r="D208" s="68">
        <f t="shared" ref="D208:R208" si="41">SUM(D50)</f>
        <v>0</v>
      </c>
      <c r="E208" s="68">
        <f t="shared" si="41"/>
        <v>0</v>
      </c>
      <c r="F208" s="68">
        <f t="shared" si="41"/>
        <v>0</v>
      </c>
      <c r="G208" s="235"/>
      <c r="H208" s="68">
        <f t="shared" si="41"/>
        <v>0</v>
      </c>
      <c r="I208" s="68">
        <f t="shared" si="41"/>
        <v>0</v>
      </c>
      <c r="J208" s="69">
        <f t="shared" si="41"/>
        <v>0</v>
      </c>
      <c r="K208" s="235"/>
      <c r="L208" s="70">
        <f t="shared" si="41"/>
        <v>0</v>
      </c>
      <c r="M208" s="68">
        <f t="shared" si="41"/>
        <v>0</v>
      </c>
      <c r="N208" s="68">
        <f t="shared" si="41"/>
        <v>0</v>
      </c>
      <c r="O208" s="235"/>
      <c r="P208" s="70">
        <f t="shared" si="41"/>
        <v>0</v>
      </c>
      <c r="Q208" s="68">
        <f t="shared" si="41"/>
        <v>0</v>
      </c>
      <c r="R208" s="71">
        <f t="shared" si="41"/>
        <v>0</v>
      </c>
    </row>
    <row r="209" spans="1:25" ht="15" customHeight="1" x14ac:dyDescent="0.25">
      <c r="A209" s="62"/>
      <c r="B209" s="539" t="str">
        <f>Sprache!G30</f>
        <v xml:space="preserve">Total     IV. Pflanzenlieferung </v>
      </c>
      <c r="C209" s="539" t="s">
        <v>0</v>
      </c>
      <c r="D209" s="68">
        <f t="shared" ref="D209:R209" si="42">SUM(D54)</f>
        <v>0</v>
      </c>
      <c r="E209" s="68">
        <f t="shared" si="42"/>
        <v>0</v>
      </c>
      <c r="F209" s="68">
        <f t="shared" si="42"/>
        <v>0</v>
      </c>
      <c r="G209" s="235"/>
      <c r="H209" s="68">
        <f t="shared" si="42"/>
        <v>0</v>
      </c>
      <c r="I209" s="68">
        <f t="shared" si="42"/>
        <v>0</v>
      </c>
      <c r="J209" s="69">
        <f t="shared" si="42"/>
        <v>0</v>
      </c>
      <c r="K209" s="235"/>
      <c r="L209" s="70">
        <f t="shared" si="42"/>
        <v>0</v>
      </c>
      <c r="M209" s="68">
        <f t="shared" si="42"/>
        <v>0</v>
      </c>
      <c r="N209" s="68">
        <f t="shared" si="42"/>
        <v>0</v>
      </c>
      <c r="O209" s="235"/>
      <c r="P209" s="70">
        <f t="shared" si="42"/>
        <v>0</v>
      </c>
      <c r="Q209" s="68">
        <f t="shared" si="42"/>
        <v>0</v>
      </c>
      <c r="R209" s="71">
        <f t="shared" si="42"/>
        <v>0</v>
      </c>
    </row>
    <row r="210" spans="1:25" ht="15" customHeight="1" x14ac:dyDescent="0.25">
      <c r="A210" s="62"/>
      <c r="B210" s="539" t="str">
        <f>Sprache!G37</f>
        <v>Total     V. Bau- und Nebenarbeiten</v>
      </c>
      <c r="C210" s="539" t="s">
        <v>0</v>
      </c>
      <c r="D210" s="68">
        <f t="shared" ref="D210:R210" si="43">SUM(D174)</f>
        <v>0</v>
      </c>
      <c r="E210" s="68">
        <f t="shared" si="43"/>
        <v>0</v>
      </c>
      <c r="F210" s="68">
        <f t="shared" si="43"/>
        <v>0</v>
      </c>
      <c r="G210" s="235"/>
      <c r="H210" s="68">
        <f t="shared" si="43"/>
        <v>0</v>
      </c>
      <c r="I210" s="68">
        <f t="shared" si="43"/>
        <v>0</v>
      </c>
      <c r="J210" s="69">
        <f t="shared" si="43"/>
        <v>0</v>
      </c>
      <c r="K210" s="235"/>
      <c r="L210" s="70">
        <f t="shared" si="43"/>
        <v>0</v>
      </c>
      <c r="M210" s="68">
        <f t="shared" si="43"/>
        <v>0</v>
      </c>
      <c r="N210" s="68">
        <f t="shared" si="43"/>
        <v>0</v>
      </c>
      <c r="O210" s="235"/>
      <c r="P210" s="70">
        <f t="shared" si="43"/>
        <v>0</v>
      </c>
      <c r="Q210" s="68">
        <f t="shared" si="43"/>
        <v>0</v>
      </c>
      <c r="R210" s="71">
        <f t="shared" si="43"/>
        <v>0</v>
      </c>
    </row>
    <row r="211" spans="1:25" ht="15" customHeight="1" x14ac:dyDescent="0.25">
      <c r="A211" s="63"/>
      <c r="B211" s="502" t="str">
        <f>Sprache!G42</f>
        <v>Total     VI. Technische Arbeiten</v>
      </c>
      <c r="C211" s="502" t="s">
        <v>0</v>
      </c>
      <c r="D211" s="72">
        <f t="shared" ref="D211:R211" si="44">D198</f>
        <v>0</v>
      </c>
      <c r="E211" s="72">
        <f t="shared" si="44"/>
        <v>0</v>
      </c>
      <c r="F211" s="72">
        <f t="shared" si="44"/>
        <v>0</v>
      </c>
      <c r="G211" s="235"/>
      <c r="H211" s="72">
        <f t="shared" si="44"/>
        <v>0</v>
      </c>
      <c r="I211" s="72">
        <f t="shared" si="44"/>
        <v>0</v>
      </c>
      <c r="J211" s="73">
        <f t="shared" si="44"/>
        <v>0</v>
      </c>
      <c r="K211" s="235"/>
      <c r="L211" s="72">
        <f t="shared" si="44"/>
        <v>0</v>
      </c>
      <c r="M211" s="72">
        <f t="shared" si="44"/>
        <v>0</v>
      </c>
      <c r="N211" s="72">
        <f t="shared" si="44"/>
        <v>0</v>
      </c>
      <c r="O211" s="235"/>
      <c r="P211" s="208">
        <f t="shared" si="44"/>
        <v>0</v>
      </c>
      <c r="Q211" s="72">
        <f t="shared" si="44"/>
        <v>0</v>
      </c>
      <c r="R211" s="74">
        <f t="shared" si="44"/>
        <v>0</v>
      </c>
    </row>
    <row r="212" spans="1:25" ht="15" customHeight="1" x14ac:dyDescent="0.25">
      <c r="A212" s="520" t="str">
        <f>CONCATENATE(Sprache!G44,"  /  ",Sprache!G45)</f>
        <v>TOTAL KOSTENVORANSCHLAG  /  Preisindex Stand Kostenvoranschlag</v>
      </c>
      <c r="B212" s="521"/>
      <c r="C212" s="521"/>
      <c r="D212" s="64">
        <f t="shared" ref="D212:J212" si="45">SUM(D206:D211)</f>
        <v>0</v>
      </c>
      <c r="E212" s="64">
        <f t="shared" si="45"/>
        <v>0</v>
      </c>
      <c r="F212" s="65">
        <f t="shared" si="45"/>
        <v>0</v>
      </c>
      <c r="G212" s="235"/>
      <c r="H212" s="64">
        <f t="shared" si="45"/>
        <v>0</v>
      </c>
      <c r="I212" s="64">
        <f t="shared" si="45"/>
        <v>0</v>
      </c>
      <c r="J212" s="75">
        <f t="shared" si="45"/>
        <v>0</v>
      </c>
      <c r="K212" s="235"/>
      <c r="L212" s="66">
        <f t="shared" ref="L212:R212" si="46">SUM(L206:L211)</f>
        <v>0</v>
      </c>
      <c r="M212" s="64">
        <f t="shared" si="46"/>
        <v>0</v>
      </c>
      <c r="N212" s="65">
        <f t="shared" si="46"/>
        <v>0</v>
      </c>
      <c r="O212" s="235"/>
      <c r="P212" s="66">
        <f t="shared" si="46"/>
        <v>0</v>
      </c>
      <c r="Q212" s="64">
        <f t="shared" si="46"/>
        <v>0</v>
      </c>
      <c r="R212" s="67">
        <f t="shared" si="46"/>
        <v>0</v>
      </c>
    </row>
    <row r="213" spans="1:25" ht="15" customHeight="1" x14ac:dyDescent="0.25">
      <c r="A213" s="518" t="str">
        <f>CONCATENATE(Sprache!G44,"  /  ",Sprache!G59," ",'Grossregion-Teuerung'!J56,"   (",Werte!D10,")")</f>
        <v>TOTAL KOSTENVORANSCHLAG  /  Preisindex Stand    (Keine Angaben)</v>
      </c>
      <c r="B213" s="519"/>
      <c r="C213" s="519"/>
      <c r="D213" s="109" t="str">
        <f>IFERROR(ROUND(D212/I8*I9,0),"")</f>
        <v/>
      </c>
      <c r="E213" s="38" t="str">
        <f>IFERROR(ROUND(E212/I8*I9,0),"")</f>
        <v/>
      </c>
      <c r="F213" s="38" t="str">
        <f>IFERROR(ROUND(F212/I8*I9,0),"")</f>
        <v/>
      </c>
      <c r="G213" s="241"/>
      <c r="H213" s="109" t="str">
        <f>IFERROR(ROUND(H212/I8*I9,0),"")</f>
        <v/>
      </c>
      <c r="I213" s="38" t="str">
        <f>IFERROR(ROUND(I212/I8*I9,0),"")</f>
        <v/>
      </c>
      <c r="J213" s="76" t="str">
        <f>IFERROR(ROUND(J212/I8*I9,0),"")</f>
        <v/>
      </c>
      <c r="K213" s="241"/>
      <c r="L213" s="110" t="str">
        <f>IFERROR(ROUND(L212/I17*I18,0),"")</f>
        <v/>
      </c>
      <c r="M213" s="38" t="str">
        <f>IFERROR(ROUND(M212/I17*I18,0),"")</f>
        <v/>
      </c>
      <c r="N213" s="38" t="str">
        <f>IFERROR(ROUND(N212/I17*I18,0),"")</f>
        <v/>
      </c>
      <c r="O213" s="241"/>
      <c r="P213" s="110" t="str">
        <f>IFERROR(ROUND(P212/I26*I27,0),"")</f>
        <v/>
      </c>
      <c r="Q213" s="38" t="str">
        <f>IFERROR(ROUND(Q212/I26*I27,0),"")</f>
        <v/>
      </c>
      <c r="R213" s="39" t="str">
        <f>IFERROR(ROUND(R212/I26*I27,0),"")</f>
        <v/>
      </c>
    </row>
    <row r="214" spans="1:25" ht="15" customHeight="1" x14ac:dyDescent="0.25">
      <c r="A214" s="470"/>
      <c r="B214" s="466"/>
      <c r="C214" s="466"/>
      <c r="D214" s="35"/>
      <c r="E214" s="35"/>
      <c r="F214" s="35"/>
      <c r="G214" s="34"/>
      <c r="H214" s="35"/>
      <c r="I214" s="36"/>
      <c r="J214" s="36"/>
      <c r="K214" s="34"/>
      <c r="L214" s="302"/>
      <c r="M214" s="34"/>
      <c r="N214" s="34"/>
      <c r="O214" s="34"/>
      <c r="P214" s="302"/>
      <c r="Q214" s="34"/>
      <c r="R214" s="471"/>
    </row>
    <row r="215" spans="1:25" ht="15" customHeight="1" x14ac:dyDescent="0.25">
      <c r="A215" s="514" t="str">
        <f>CONCATENATE(Sprache!G46,"  /  ",Sprache!G59," ",'Grossregion-Teuerung'!J56,"   (",Werte!D10,")")</f>
        <v>TOTAL KOSTENVORANSCHLAG anrechenbare und nicht anrechenbare Kosten CHF   /  Preisindex Stand    (Keine Angaben)</v>
      </c>
      <c r="B215" s="515"/>
      <c r="C215" s="515"/>
      <c r="D215" s="515"/>
      <c r="E215" s="515"/>
      <c r="F215" s="515"/>
      <c r="G215" s="242"/>
      <c r="H215" s="492" t="e">
        <f>D213+H213</f>
        <v>#VALUE!</v>
      </c>
      <c r="I215" s="36" t="s">
        <v>0</v>
      </c>
      <c r="J215" s="36" t="s">
        <v>0</v>
      </c>
      <c r="K215" s="34"/>
      <c r="L215" s="302"/>
      <c r="M215" s="34"/>
      <c r="N215" s="34"/>
      <c r="O215" s="34"/>
      <c r="P215" s="302"/>
      <c r="Q215" s="34"/>
      <c r="R215" s="471"/>
    </row>
    <row r="216" spans="1:25" ht="20.100000000000001" customHeight="1" x14ac:dyDescent="0.25">
      <c r="A216" s="472"/>
      <c r="B216" s="302"/>
      <c r="C216" s="302"/>
      <c r="D216" s="302"/>
      <c r="E216" s="302"/>
      <c r="F216" s="302"/>
      <c r="G216" s="106"/>
      <c r="H216" s="302"/>
      <c r="I216" s="302"/>
      <c r="J216" s="302"/>
      <c r="K216" s="106"/>
      <c r="L216" s="302"/>
      <c r="M216" s="34"/>
      <c r="N216" s="34"/>
      <c r="O216" s="106"/>
      <c r="P216" s="302"/>
      <c r="Q216" s="34"/>
      <c r="R216" s="471"/>
      <c r="T216" s="19"/>
    </row>
    <row r="217" spans="1:25" ht="20.100000000000001" customHeight="1" x14ac:dyDescent="0.25">
      <c r="A217" s="473" t="str">
        <f>Sprache!G47</f>
        <v>Ort / Datum:</v>
      </c>
      <c r="B217" s="269"/>
      <c r="C217" s="250"/>
      <c r="D217" s="253" t="str">
        <f>Sprache!G48</f>
        <v>Stempel:</v>
      </c>
      <c r="E217" s="535" t="s">
        <v>0</v>
      </c>
      <c r="F217" s="535"/>
      <c r="G217" s="34"/>
      <c r="H217" s="102"/>
      <c r="I217" s="103"/>
      <c r="J217" s="34"/>
      <c r="K217" s="34"/>
      <c r="L217" s="34"/>
      <c r="M217" s="34"/>
      <c r="N217" s="34"/>
      <c r="O217" s="34"/>
      <c r="P217" s="34"/>
      <c r="Q217" s="34"/>
      <c r="R217" s="471"/>
    </row>
    <row r="218" spans="1:25" ht="20.100000000000001" customHeight="1" x14ac:dyDescent="0.25">
      <c r="A218" s="474"/>
      <c r="B218" s="254"/>
      <c r="C218" s="104"/>
      <c r="D218" s="104"/>
      <c r="E218" s="102" t="s">
        <v>0</v>
      </c>
      <c r="F218" s="104"/>
      <c r="G218" s="34"/>
      <c r="H218" s="104"/>
      <c r="I218" s="105"/>
      <c r="J218" s="106"/>
      <c r="K218" s="34"/>
      <c r="L218" s="106"/>
      <c r="M218" s="106"/>
      <c r="N218" s="106"/>
      <c r="O218" s="34"/>
      <c r="P218" s="106"/>
      <c r="Q218" s="106"/>
      <c r="R218" s="475"/>
      <c r="S218" s="19"/>
    </row>
    <row r="219" spans="1:25" ht="20.100000000000001" customHeight="1" x14ac:dyDescent="0.25">
      <c r="A219" s="536" t="str">
        <f>Sprache!G49</f>
        <v>Stempel / Unterschrift der zuständigen Stelle</v>
      </c>
      <c r="B219" s="537"/>
      <c r="C219" s="537"/>
      <c r="D219" s="537"/>
      <c r="E219" s="537"/>
      <c r="F219" s="537"/>
      <c r="G219" s="34"/>
      <c r="H219" s="538"/>
      <c r="I219" s="538"/>
      <c r="J219" s="34"/>
      <c r="K219" s="34"/>
      <c r="L219" s="34"/>
      <c r="M219" s="34"/>
      <c r="N219" s="34"/>
      <c r="O219" s="34"/>
      <c r="P219" s="34"/>
      <c r="Q219" s="34"/>
      <c r="R219" s="471"/>
    </row>
    <row r="220" spans="1:25" ht="20.100000000000001" customHeight="1" x14ac:dyDescent="0.25">
      <c r="A220" s="476"/>
      <c r="B220" s="255"/>
      <c r="C220" s="255"/>
      <c r="D220" s="255"/>
      <c r="E220" s="255"/>
      <c r="F220" s="255"/>
      <c r="G220" s="106"/>
      <c r="H220" s="34"/>
      <c r="I220" s="34"/>
      <c r="J220" s="34"/>
      <c r="K220" s="106"/>
      <c r="L220" s="34"/>
      <c r="M220" s="34"/>
      <c r="N220" s="34"/>
      <c r="O220" s="106"/>
      <c r="P220" s="34"/>
      <c r="Q220" s="34"/>
      <c r="R220" s="471"/>
      <c r="T220" s="19"/>
      <c r="U220" s="19"/>
      <c r="V220" s="19"/>
      <c r="W220" s="19"/>
      <c r="X220" s="19"/>
      <c r="Y220" s="19"/>
    </row>
    <row r="221" spans="1:25" ht="20.100000000000001" customHeight="1" x14ac:dyDescent="0.25">
      <c r="A221" s="477" t="str">
        <f>Sprache!G50</f>
        <v>Vorname / Name:</v>
      </c>
      <c r="B221" s="478"/>
      <c r="C221" s="479"/>
      <c r="D221" s="480" t="str">
        <f>Sprache!G51</f>
        <v>Unterschrift:</v>
      </c>
      <c r="E221" s="534"/>
      <c r="F221" s="534"/>
      <c r="G221" s="481"/>
      <c r="H221" s="482"/>
      <c r="I221" s="483"/>
      <c r="J221" s="481"/>
      <c r="K221" s="481"/>
      <c r="L221" s="481"/>
      <c r="M221" s="481"/>
      <c r="N221" s="481"/>
      <c r="O221" s="481"/>
      <c r="P221" s="481"/>
      <c r="Q221" s="481"/>
      <c r="R221" s="484"/>
    </row>
    <row r="222" spans="1:25" s="19" customFormat="1" x14ac:dyDescent="0.25">
      <c r="A222" s="107"/>
      <c r="B222" s="268"/>
      <c r="C222" s="20"/>
      <c r="D222" s="97"/>
      <c r="E222" s="97"/>
      <c r="F222" s="97"/>
      <c r="G222" s="2"/>
      <c r="H222" s="97"/>
      <c r="I222" s="97"/>
      <c r="J222" s="97"/>
      <c r="K222" s="2"/>
      <c r="L222" s="97"/>
      <c r="M222" s="97"/>
      <c r="N222" s="97"/>
      <c r="O222" s="2"/>
      <c r="P222" s="97"/>
      <c r="Q222" s="97"/>
      <c r="R222" s="97"/>
      <c r="T222" s="2"/>
      <c r="U222" s="2"/>
      <c r="V222" s="2"/>
      <c r="W222" s="2"/>
      <c r="X222" s="2"/>
      <c r="Y222" s="2"/>
    </row>
    <row r="226" spans="1:1" x14ac:dyDescent="0.25">
      <c r="A226" s="3"/>
    </row>
  </sheetData>
  <sheetProtection algorithmName="SHA-512" hashValue="YlthqS+SsmBrwsudgUDVNKfTVHcqLFmzakOj9+qDd185duu9c3wT62gBifskrRU6BoE6iFhQFBtYVje7xtpZ7w==" saltValue="sk3PWewLLdq37vKRuygiBA==" spinCount="100000" sheet="1" objects="1" scenarios="1"/>
  <mergeCells count="214">
    <mergeCell ref="A111:C111"/>
    <mergeCell ref="A100:C100"/>
    <mergeCell ref="A65:C6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01:C101"/>
    <mergeCell ref="A102:C102"/>
    <mergeCell ref="A79:C79"/>
    <mergeCell ref="A91:C91"/>
    <mergeCell ref="A66:C66"/>
    <mergeCell ref="A67:C67"/>
    <mergeCell ref="A68:C68"/>
    <mergeCell ref="A69:C69"/>
    <mergeCell ref="A70:C70"/>
    <mergeCell ref="A71:C71"/>
    <mergeCell ref="A96:C96"/>
    <mergeCell ref="A97:C97"/>
    <mergeCell ref="A98:C98"/>
    <mergeCell ref="A190:C190"/>
    <mergeCell ref="A191:C191"/>
    <mergeCell ref="A192:C192"/>
    <mergeCell ref="A193:C193"/>
    <mergeCell ref="A194:C194"/>
    <mergeCell ref="A112:C112"/>
    <mergeCell ref="A113:C113"/>
    <mergeCell ref="A114:C114"/>
    <mergeCell ref="A115:C115"/>
    <mergeCell ref="A124:C124"/>
    <mergeCell ref="A128:C128"/>
    <mergeCell ref="A129:C129"/>
    <mergeCell ref="A179:C179"/>
    <mergeCell ref="A180:C180"/>
    <mergeCell ref="A184:C184"/>
    <mergeCell ref="A185:C185"/>
    <mergeCell ref="A186:C186"/>
    <mergeCell ref="A165:C165"/>
    <mergeCell ref="A130:C130"/>
    <mergeCell ref="A131:C131"/>
    <mergeCell ref="A132:C132"/>
    <mergeCell ref="A133:C133"/>
    <mergeCell ref="A134:C134"/>
    <mergeCell ref="A135:C135"/>
    <mergeCell ref="L202:N202"/>
    <mergeCell ref="L203:N203"/>
    <mergeCell ref="L204:N204"/>
    <mergeCell ref="P202:R202"/>
    <mergeCell ref="P203:R203"/>
    <mergeCell ref="P204:R204"/>
    <mergeCell ref="L201:N201"/>
    <mergeCell ref="P201:R201"/>
    <mergeCell ref="P30:R30"/>
    <mergeCell ref="L30:N30"/>
    <mergeCell ref="L31:N31"/>
    <mergeCell ref="L32:N32"/>
    <mergeCell ref="L33:N33"/>
    <mergeCell ref="P31:R31"/>
    <mergeCell ref="P32:R32"/>
    <mergeCell ref="P33:R33"/>
    <mergeCell ref="E25:H25"/>
    <mergeCell ref="E26:H26"/>
    <mergeCell ref="E27:F27"/>
    <mergeCell ref="D2:D6"/>
    <mergeCell ref="D11:D15"/>
    <mergeCell ref="D20:D24"/>
    <mergeCell ref="A93:C93"/>
    <mergeCell ref="A94:C94"/>
    <mergeCell ref="A95:C95"/>
    <mergeCell ref="A72:C72"/>
    <mergeCell ref="A73:C73"/>
    <mergeCell ref="A74:C74"/>
    <mergeCell ref="A75:C75"/>
    <mergeCell ref="A76:C76"/>
    <mergeCell ref="A77:C77"/>
    <mergeCell ref="A78:C78"/>
    <mergeCell ref="D33:F33"/>
    <mergeCell ref="H33:J33"/>
    <mergeCell ref="A62:C62"/>
    <mergeCell ref="A63:C63"/>
    <mergeCell ref="A64:C64"/>
    <mergeCell ref="A17:C17"/>
    <mergeCell ref="A18:C18"/>
    <mergeCell ref="A25:B25"/>
    <mergeCell ref="A26:C26"/>
    <mergeCell ref="A27:C27"/>
    <mergeCell ref="A37:C37"/>
    <mergeCell ref="A38:C38"/>
    <mergeCell ref="A61:C61"/>
    <mergeCell ref="A30:C30"/>
    <mergeCell ref="A39:C39"/>
    <mergeCell ref="A53:C53"/>
    <mergeCell ref="A57:C57"/>
    <mergeCell ref="A58:C58"/>
    <mergeCell ref="A59:C59"/>
    <mergeCell ref="A60:C60"/>
    <mergeCell ref="A29:R29"/>
    <mergeCell ref="D30:F30"/>
    <mergeCell ref="H30:J30"/>
    <mergeCell ref="A43:C43"/>
    <mergeCell ref="A44:C44"/>
    <mergeCell ref="A45:C45"/>
    <mergeCell ref="A49:C49"/>
    <mergeCell ref="A99:C99"/>
    <mergeCell ref="B211:C211"/>
    <mergeCell ref="E221:F221"/>
    <mergeCell ref="E217:F217"/>
    <mergeCell ref="A219:D219"/>
    <mergeCell ref="H219:I219"/>
    <mergeCell ref="E219:F219"/>
    <mergeCell ref="B210:C210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B207:C207"/>
    <mergeCell ref="B208:C208"/>
    <mergeCell ref="B206:C206"/>
    <mergeCell ref="A200:R200"/>
    <mergeCell ref="B209:C209"/>
    <mergeCell ref="X31:Y31"/>
    <mergeCell ref="H201:J201"/>
    <mergeCell ref="D32:F32"/>
    <mergeCell ref="H32:J32"/>
    <mergeCell ref="D202:F202"/>
    <mergeCell ref="H202:J202"/>
    <mergeCell ref="X202:Y202"/>
    <mergeCell ref="A148:C148"/>
    <mergeCell ref="A149:C149"/>
    <mergeCell ref="A195:C195"/>
    <mergeCell ref="A196:C196"/>
    <mergeCell ref="A197:C197"/>
    <mergeCell ref="A166:C166"/>
    <mergeCell ref="A167:C167"/>
    <mergeCell ref="A168:C168"/>
    <mergeCell ref="A169:C169"/>
    <mergeCell ref="A170:C170"/>
    <mergeCell ref="A171:C171"/>
    <mergeCell ref="A152:C152"/>
    <mergeCell ref="A153:C153"/>
    <mergeCell ref="A154:C154"/>
    <mergeCell ref="A155:C155"/>
    <mergeCell ref="A156:C156"/>
    <mergeCell ref="A157:C157"/>
    <mergeCell ref="A215:F215"/>
    <mergeCell ref="A172:C172"/>
    <mergeCell ref="A173:C173"/>
    <mergeCell ref="A178:C178"/>
    <mergeCell ref="A139:C139"/>
    <mergeCell ref="A140:C140"/>
    <mergeCell ref="A141:C141"/>
    <mergeCell ref="A142:C142"/>
    <mergeCell ref="A143:C143"/>
    <mergeCell ref="A162:C162"/>
    <mergeCell ref="A163:C163"/>
    <mergeCell ref="A164:C164"/>
    <mergeCell ref="A213:C213"/>
    <mergeCell ref="A212:C212"/>
    <mergeCell ref="A201:C201"/>
    <mergeCell ref="D201:F201"/>
    <mergeCell ref="A160:C160"/>
    <mergeCell ref="A161:C161"/>
    <mergeCell ref="A144:C144"/>
    <mergeCell ref="A145:C145"/>
    <mergeCell ref="D204:F204"/>
    <mergeCell ref="A146:C146"/>
    <mergeCell ref="A147:C147"/>
    <mergeCell ref="A158:C158"/>
    <mergeCell ref="E18:F18"/>
    <mergeCell ref="D203:F203"/>
    <mergeCell ref="H203:J203"/>
    <mergeCell ref="H204:J204"/>
    <mergeCell ref="D31:F31"/>
    <mergeCell ref="H31:J31"/>
    <mergeCell ref="A150:C150"/>
    <mergeCell ref="A151:C151"/>
    <mergeCell ref="A125:C125"/>
    <mergeCell ref="A126:C126"/>
    <mergeCell ref="A127:C127"/>
    <mergeCell ref="A159:C159"/>
    <mergeCell ref="A136:C136"/>
    <mergeCell ref="A137:C137"/>
    <mergeCell ref="A138:C138"/>
    <mergeCell ref="A92:C92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7:B7"/>
    <mergeCell ref="A8:C8"/>
    <mergeCell ref="A9:C9"/>
    <mergeCell ref="E7:H7"/>
    <mergeCell ref="J4:L4"/>
    <mergeCell ref="E8:H8"/>
    <mergeCell ref="J13:L13"/>
    <mergeCell ref="E16:H16"/>
    <mergeCell ref="E17:H17"/>
    <mergeCell ref="A16:B16"/>
    <mergeCell ref="E9:F9"/>
  </mergeCells>
  <dataValidations count="9">
    <dataValidation type="list" allowBlank="1" sqref="B2 B20 B11">
      <formula1>rngSprache_Gewaehlt</formula1>
    </dataValidation>
    <dataValidation type="list" allowBlank="1" showInputMessage="1" sqref="B3 A4 A22 B21 B12 A13">
      <formula1>rngGeneration_AUSWAHL</formula1>
    </dataValidation>
    <dataValidation type="list" allowBlank="1" showInputMessage="1" showErrorMessage="1" sqref="B1">
      <formula1>rng_Liste_Sprache</formula1>
    </dataValidation>
    <dataValidation type="list" allowBlank="1" sqref="B4">
      <formula1>rngListe_AGGLO_1</formula1>
    </dataValidation>
    <dataValidation type="list" allowBlank="1" showInputMessage="1" showErrorMessage="1" sqref="B6">
      <formula1>rngListe_KATEGORIE_1</formula1>
    </dataValidation>
    <dataValidation type="list" allowBlank="1" sqref="B13">
      <formula1>rngListe_AGGLO_2</formula1>
    </dataValidation>
    <dataValidation type="list" allowBlank="1" sqref="B22">
      <formula1>rngListe_AGGLO_3</formula1>
    </dataValidation>
    <dataValidation type="list" allowBlank="1" showInputMessage="1" showErrorMessage="1" sqref="B15">
      <formula1>rngListe_KATEGORIE_2</formula1>
    </dataValidation>
    <dataValidation type="list" allowBlank="1" showInputMessage="1" showErrorMessage="1" sqref="B24">
      <formula1>rngListe_KATEGORIE_3</formula1>
    </dataValidation>
  </dataValidations>
  <pageMargins left="0.78740157480314965" right="0.78740157480314965" top="0.9055118110236221" bottom="0.39370078740157483" header="0.39370078740157483" footer="0.51181102362204722"/>
  <pageSetup paperSize="8" scale="36" orientation="portrait" horizontalDpi="300" verticalDpi="300" r:id="rId1"/>
  <headerFooter>
    <oddHeader>&amp;L&amp;"Arial,Fett"Nationalstrassen- und Agglomerationsverkehrsfonds (NAF) / A-Massnahmen der Agglomerationsprogramme 
ASTRA-Richtlinien für die Strassen-, Tram und Langsamverkehrsmassnahmen
Anhang G (Kostenvoranschlag) 
&amp;RVersion  13.0 - 20.09.2019</oddHeader>
  </headerFooter>
  <customProperties>
    <customPr name="EpmWorksheetKeyString_GU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O61"/>
  <sheetViews>
    <sheetView zoomScale="90" zoomScaleNormal="90" workbookViewId="0">
      <selection activeCell="G11" sqref="G11"/>
    </sheetView>
  </sheetViews>
  <sheetFormatPr baseColWidth="10" defaultColWidth="11.5546875" defaultRowHeight="13.2" x14ac:dyDescent="0.25"/>
  <cols>
    <col min="1" max="1" width="11.5546875" style="2"/>
    <col min="2" max="2" width="6.109375" style="2" customWidth="1"/>
    <col min="3" max="3" width="3.44140625" style="2" customWidth="1"/>
    <col min="4" max="4" width="20.109375" style="2" customWidth="1"/>
    <col min="5" max="5" width="5.88671875" style="2" customWidth="1"/>
    <col min="6" max="6" width="4.109375" style="2" customWidth="1"/>
    <col min="7" max="7" width="80.109375" style="2" customWidth="1"/>
    <col min="8" max="8" width="4.109375" style="2" customWidth="1"/>
    <col min="9" max="9" width="3.44140625" style="2" customWidth="1"/>
    <col min="10" max="10" width="5.88671875" style="2" customWidth="1"/>
    <col min="11" max="13" width="75.88671875" style="2" customWidth="1"/>
    <col min="14" max="15" width="4.109375" style="2" customWidth="1"/>
    <col min="16" max="16384" width="11.5546875" style="2"/>
  </cols>
  <sheetData>
    <row r="1" spans="1:15" ht="15.6" x14ac:dyDescent="0.3">
      <c r="I1" s="293"/>
      <c r="J1" s="293"/>
      <c r="K1" s="294" t="s">
        <v>261</v>
      </c>
      <c r="L1" s="293"/>
      <c r="M1" s="293"/>
      <c r="N1" s="293"/>
      <c r="O1" s="293"/>
    </row>
    <row r="2" spans="1:15" ht="15.6" x14ac:dyDescent="0.3">
      <c r="I2" s="293"/>
      <c r="J2" s="293"/>
      <c r="K2" s="294"/>
      <c r="L2" s="293"/>
      <c r="M2" s="293"/>
      <c r="N2" s="293"/>
      <c r="O2" s="293"/>
    </row>
    <row r="3" spans="1:15" ht="13.8" thickBot="1" x14ac:dyDescent="0.3">
      <c r="I3" s="293"/>
      <c r="O3" s="293"/>
    </row>
    <row r="4" spans="1:15" ht="13.8" thickBot="1" x14ac:dyDescent="0.3">
      <c r="A4" s="161" t="s">
        <v>128</v>
      </c>
      <c r="B4" s="162" t="s">
        <v>144</v>
      </c>
      <c r="D4" s="161" t="s">
        <v>132</v>
      </c>
      <c r="E4" s="162" t="s">
        <v>144</v>
      </c>
      <c r="G4" s="295" t="s">
        <v>156</v>
      </c>
      <c r="I4" s="293"/>
      <c r="J4" s="3" t="s">
        <v>123</v>
      </c>
      <c r="K4" s="296" t="s">
        <v>129</v>
      </c>
      <c r="L4" s="297" t="s">
        <v>130</v>
      </c>
      <c r="M4" s="298" t="s">
        <v>131</v>
      </c>
      <c r="O4" s="293"/>
    </row>
    <row r="5" spans="1:15" ht="13.8" thickBot="1" x14ac:dyDescent="0.3">
      <c r="A5" s="145" t="s">
        <v>129</v>
      </c>
      <c r="B5" s="146">
        <v>1</v>
      </c>
      <c r="D5" s="147" t="str">
        <f>IFERROR('KV Massnahmen'!B1,"NIL")</f>
        <v>Deutsch</v>
      </c>
      <c r="E5" s="149">
        <f>IFERROR(VLOOKUP(D5,A5:B8,2,FALSE),"NIL")</f>
        <v>1</v>
      </c>
      <c r="G5" s="177" t="str">
        <f>IFERROR(IF(HLOOKUP($D$5,$K$4:$M$59,J5,FALSE)="","",HLOOKUP($D$5,$K$4:$M$59,J5,FALSE)),"")</f>
        <v>Sprache</v>
      </c>
      <c r="I5" s="293"/>
      <c r="J5" s="2">
        <v>2</v>
      </c>
      <c r="K5" s="299" t="s">
        <v>128</v>
      </c>
      <c r="L5" s="300" t="s">
        <v>154</v>
      </c>
      <c r="M5" s="301" t="s">
        <v>155</v>
      </c>
      <c r="O5" s="293"/>
    </row>
    <row r="6" spans="1:15" x14ac:dyDescent="0.25">
      <c r="A6" s="145" t="s">
        <v>130</v>
      </c>
      <c r="B6" s="146">
        <v>2</v>
      </c>
      <c r="D6" s="302"/>
      <c r="E6" s="123"/>
      <c r="G6" s="178" t="str">
        <f t="shared" ref="G6:G58" si="0">IFERROR(IF(HLOOKUP($D$5,$K$4:$M$59,J6,FALSE)="","",HLOOKUP($D$5,$K$4:$M$59,J6,FALSE)),"")</f>
        <v>Kanton</v>
      </c>
      <c r="I6" s="293"/>
      <c r="J6" s="2">
        <v>3</v>
      </c>
      <c r="K6" s="299" t="s">
        <v>49</v>
      </c>
      <c r="L6" s="300" t="s">
        <v>157</v>
      </c>
      <c r="M6" s="301" t="s">
        <v>292</v>
      </c>
      <c r="O6" s="293"/>
    </row>
    <row r="7" spans="1:15" ht="13.8" thickBot="1" x14ac:dyDescent="0.3">
      <c r="A7" s="147" t="s">
        <v>131</v>
      </c>
      <c r="B7" s="149">
        <v>3</v>
      </c>
      <c r="G7" s="178" t="str">
        <f t="shared" si="0"/>
        <v>Generation</v>
      </c>
      <c r="I7" s="293"/>
      <c r="J7" s="2">
        <v>4</v>
      </c>
      <c r="K7" s="303" t="s">
        <v>121</v>
      </c>
      <c r="L7" s="300" t="s">
        <v>290</v>
      </c>
      <c r="M7" s="301" t="s">
        <v>291</v>
      </c>
      <c r="O7" s="293"/>
    </row>
    <row r="8" spans="1:15" x14ac:dyDescent="0.25">
      <c r="G8" s="178" t="str">
        <f t="shared" si="0"/>
        <v>Agglomeration</v>
      </c>
      <c r="I8" s="293"/>
      <c r="J8" s="2">
        <v>5</v>
      </c>
      <c r="K8" s="299" t="s">
        <v>140</v>
      </c>
      <c r="L8" s="300" t="s">
        <v>294</v>
      </c>
      <c r="M8" s="301" t="s">
        <v>293</v>
      </c>
      <c r="O8" s="293"/>
    </row>
    <row r="9" spans="1:15" x14ac:dyDescent="0.25">
      <c r="G9" s="178" t="str">
        <f t="shared" si="0"/>
        <v>Grossregion:</v>
      </c>
      <c r="I9" s="293"/>
      <c r="J9" s="2">
        <v>6</v>
      </c>
      <c r="K9" s="299" t="s">
        <v>70</v>
      </c>
      <c r="L9" s="300" t="s">
        <v>296</v>
      </c>
      <c r="M9" s="301" t="s">
        <v>298</v>
      </c>
      <c r="O9" s="293"/>
    </row>
    <row r="10" spans="1:15" x14ac:dyDescent="0.25">
      <c r="G10" s="178" t="str">
        <f t="shared" si="0"/>
        <v>Kategorie:</v>
      </c>
      <c r="I10" s="293"/>
      <c r="J10" s="2">
        <v>7</v>
      </c>
      <c r="K10" s="299" t="s">
        <v>289</v>
      </c>
      <c r="L10" s="304" t="s">
        <v>297</v>
      </c>
      <c r="M10" s="301" t="s">
        <v>295</v>
      </c>
      <c r="O10" s="293"/>
    </row>
    <row r="11" spans="1:15" x14ac:dyDescent="0.25">
      <c r="G11" s="178" t="str">
        <f t="shared" si="0"/>
        <v>Keine Angaben</v>
      </c>
      <c r="I11" s="293"/>
      <c r="J11" s="2">
        <v>8</v>
      </c>
      <c r="K11" s="299" t="s">
        <v>299</v>
      </c>
      <c r="L11" s="304" t="s">
        <v>301</v>
      </c>
      <c r="M11" s="301" t="s">
        <v>300</v>
      </c>
      <c r="O11" s="293"/>
    </row>
    <row r="12" spans="1:15" x14ac:dyDescent="0.25">
      <c r="G12" s="167" t="str">
        <f t="shared" si="0"/>
        <v>Kostenvoranschlag CHF</v>
      </c>
      <c r="I12" s="293"/>
      <c r="J12" s="2">
        <v>9</v>
      </c>
      <c r="K12" s="299" t="s">
        <v>11</v>
      </c>
      <c r="L12" s="300" t="s">
        <v>314</v>
      </c>
      <c r="M12" s="305" t="s">
        <v>443</v>
      </c>
      <c r="O12" s="293"/>
    </row>
    <row r="13" spans="1:15" x14ac:dyDescent="0.25">
      <c r="G13" s="167" t="str">
        <f t="shared" si="0"/>
        <v>Positionen</v>
      </c>
      <c r="I13" s="293"/>
      <c r="J13" s="2">
        <v>10</v>
      </c>
      <c r="K13" s="299" t="s">
        <v>41</v>
      </c>
      <c r="L13" s="300" t="s">
        <v>342</v>
      </c>
      <c r="M13" s="301" t="s">
        <v>372</v>
      </c>
      <c r="O13" s="293"/>
    </row>
    <row r="14" spans="1:15" x14ac:dyDescent="0.25">
      <c r="G14" s="167" t="str">
        <f t="shared" si="0"/>
        <v>anrechenbare Kosten</v>
      </c>
      <c r="I14" s="293"/>
      <c r="J14" s="2">
        <v>11</v>
      </c>
      <c r="K14" s="299" t="s">
        <v>1</v>
      </c>
      <c r="L14" s="300" t="s">
        <v>312</v>
      </c>
      <c r="M14" s="301" t="s">
        <v>373</v>
      </c>
      <c r="O14" s="293"/>
    </row>
    <row r="15" spans="1:15" x14ac:dyDescent="0.25">
      <c r="G15" s="167" t="str">
        <f t="shared" si="0"/>
        <v>nicht anrechenbare Kosten</v>
      </c>
      <c r="I15" s="293"/>
      <c r="J15" s="2">
        <v>12</v>
      </c>
      <c r="K15" s="299" t="s">
        <v>2</v>
      </c>
      <c r="L15" s="300" t="s">
        <v>313</v>
      </c>
      <c r="M15" s="301" t="s">
        <v>374</v>
      </c>
      <c r="O15" s="293"/>
    </row>
    <row r="16" spans="1:15" x14ac:dyDescent="0.25">
      <c r="G16" s="167" t="str">
        <f t="shared" si="0"/>
        <v>Total ohne MWST</v>
      </c>
      <c r="I16" s="293"/>
      <c r="J16" s="2">
        <v>13</v>
      </c>
      <c r="K16" s="306" t="s">
        <v>343</v>
      </c>
      <c r="L16" s="307" t="s">
        <v>345</v>
      </c>
      <c r="M16" s="301" t="s">
        <v>375</v>
      </c>
      <c r="O16" s="293"/>
    </row>
    <row r="17" spans="7:15" x14ac:dyDescent="0.25">
      <c r="G17" s="167" t="str">
        <f t="shared" si="0"/>
        <v>MWST</v>
      </c>
      <c r="I17" s="293"/>
      <c r="J17" s="2">
        <v>14</v>
      </c>
      <c r="K17" s="299" t="s">
        <v>3</v>
      </c>
      <c r="L17" s="300" t="s">
        <v>325</v>
      </c>
      <c r="M17" s="301" t="s">
        <v>376</v>
      </c>
      <c r="O17" s="293"/>
    </row>
    <row r="18" spans="7:15" x14ac:dyDescent="0.25">
      <c r="G18" s="167" t="str">
        <f t="shared" si="0"/>
        <v>Total inkl. MWST</v>
      </c>
      <c r="I18" s="293"/>
      <c r="J18" s="2">
        <v>15</v>
      </c>
      <c r="K18" s="306" t="s">
        <v>344</v>
      </c>
      <c r="L18" s="307" t="s">
        <v>346</v>
      </c>
      <c r="M18" s="301" t="s">
        <v>377</v>
      </c>
      <c r="O18" s="293"/>
    </row>
    <row r="19" spans="7:15" x14ac:dyDescent="0.25">
      <c r="G19" s="167" t="str">
        <f t="shared" si="0"/>
        <v>I. Eigenleistung   (MWST 0.0%)</v>
      </c>
      <c r="I19" s="293"/>
      <c r="J19" s="2">
        <v>16</v>
      </c>
      <c r="K19" s="299" t="s">
        <v>364</v>
      </c>
      <c r="L19" s="300" t="s">
        <v>356</v>
      </c>
      <c r="M19" s="301" t="s">
        <v>404</v>
      </c>
      <c r="O19" s="293"/>
    </row>
    <row r="20" spans="7:15" x14ac:dyDescent="0.25">
      <c r="G20" s="167" t="str">
        <f t="shared" si="0"/>
        <v>Technische Arbeiten (Honorare Projektierung+Bauleitung)</v>
      </c>
      <c r="I20" s="293"/>
      <c r="J20" s="2">
        <v>17</v>
      </c>
      <c r="K20" s="299" t="s">
        <v>309</v>
      </c>
      <c r="L20" s="300" t="s">
        <v>327</v>
      </c>
      <c r="M20" s="301" t="s">
        <v>378</v>
      </c>
      <c r="O20" s="293"/>
    </row>
    <row r="21" spans="7:15" x14ac:dyDescent="0.25">
      <c r="G21" s="167" t="str">
        <f t="shared" si="0"/>
        <v>Bau- und Nebenarbeiten</v>
      </c>
      <c r="I21" s="293"/>
      <c r="J21" s="2">
        <v>18</v>
      </c>
      <c r="K21" s="299" t="s">
        <v>304</v>
      </c>
      <c r="L21" s="300" t="s">
        <v>328</v>
      </c>
      <c r="M21" s="301" t="s">
        <v>379</v>
      </c>
      <c r="O21" s="293"/>
    </row>
    <row r="22" spans="7:15" x14ac:dyDescent="0.25">
      <c r="G22" s="167" t="str">
        <f t="shared" si="0"/>
        <v>Administrative Arbeiten</v>
      </c>
      <c r="I22" s="293"/>
      <c r="J22" s="2">
        <v>19</v>
      </c>
      <c r="K22" s="299" t="s">
        <v>315</v>
      </c>
      <c r="L22" s="300" t="s">
        <v>329</v>
      </c>
      <c r="M22" s="301" t="s">
        <v>380</v>
      </c>
      <c r="O22" s="293"/>
    </row>
    <row r="23" spans="7:15" x14ac:dyDescent="0.25">
      <c r="G23" s="167" t="str">
        <f t="shared" si="0"/>
        <v>Total     I. Eigenleistung</v>
      </c>
      <c r="I23" s="293"/>
      <c r="J23" s="2">
        <v>20</v>
      </c>
      <c r="K23" s="299" t="s">
        <v>4</v>
      </c>
      <c r="L23" s="300" t="s">
        <v>326</v>
      </c>
      <c r="M23" s="301" t="s">
        <v>381</v>
      </c>
      <c r="O23" s="293"/>
    </row>
    <row r="24" spans="7:15" x14ac:dyDescent="0.25">
      <c r="G24" s="167" t="str">
        <f t="shared" si="0"/>
        <v>II. Landerwerb   (MWST 0.0%)</v>
      </c>
      <c r="I24" s="293"/>
      <c r="J24" s="2">
        <v>21</v>
      </c>
      <c r="K24" s="299" t="s">
        <v>365</v>
      </c>
      <c r="L24" s="300" t="s">
        <v>357</v>
      </c>
      <c r="M24" s="301" t="s">
        <v>405</v>
      </c>
      <c r="O24" s="293"/>
    </row>
    <row r="25" spans="7:15" x14ac:dyDescent="0.25">
      <c r="G25" s="167" t="str">
        <f t="shared" si="0"/>
        <v xml:space="preserve">Total     II. Landerwerb </v>
      </c>
      <c r="I25" s="293"/>
      <c r="J25" s="2">
        <v>22</v>
      </c>
      <c r="K25" s="299" t="s">
        <v>316</v>
      </c>
      <c r="L25" s="300" t="s">
        <v>347</v>
      </c>
      <c r="M25" s="301" t="s">
        <v>382</v>
      </c>
      <c r="O25" s="293"/>
    </row>
    <row r="26" spans="7:15" x14ac:dyDescent="0.25">
      <c r="G26" s="167" t="str">
        <f t="shared" si="0"/>
        <v>III. Übrige nicht MWST-pflichte Kosten   (MWST 0.0%)</v>
      </c>
      <c r="I26" s="293"/>
      <c r="J26" s="2">
        <v>23</v>
      </c>
      <c r="K26" s="299" t="s">
        <v>366</v>
      </c>
      <c r="L26" s="300" t="s">
        <v>358</v>
      </c>
      <c r="M26" s="301" t="s">
        <v>406</v>
      </c>
      <c r="O26" s="293"/>
    </row>
    <row r="27" spans="7:15" x14ac:dyDescent="0.25">
      <c r="G27" s="167" t="str">
        <f t="shared" si="0"/>
        <v xml:space="preserve">Total     III. Übrige nicht MWST-pflichte Kosten   </v>
      </c>
      <c r="I27" s="293"/>
      <c r="J27" s="2">
        <v>24</v>
      </c>
      <c r="K27" s="299" t="s">
        <v>5</v>
      </c>
      <c r="L27" s="300" t="s">
        <v>330</v>
      </c>
      <c r="M27" s="301" t="s">
        <v>383</v>
      </c>
      <c r="O27" s="293"/>
    </row>
    <row r="28" spans="7:15" x14ac:dyDescent="0.25">
      <c r="G28" s="167" t="str">
        <f t="shared" si="0"/>
        <v>IV. Pflanzenlieferung   (MWST 2.5%)</v>
      </c>
      <c r="I28" s="293"/>
      <c r="J28" s="2">
        <v>25</v>
      </c>
      <c r="K28" s="299" t="s">
        <v>367</v>
      </c>
      <c r="L28" s="300" t="s">
        <v>412</v>
      </c>
      <c r="M28" s="301" t="s">
        <v>407</v>
      </c>
      <c r="O28" s="293"/>
    </row>
    <row r="29" spans="7:15" x14ac:dyDescent="0.25">
      <c r="G29" s="167" t="str">
        <f t="shared" si="0"/>
        <v>Nur Pflanzkosten (ohne Pflanzarbeiten)</v>
      </c>
      <c r="I29" s="293"/>
      <c r="J29" s="2">
        <v>26</v>
      </c>
      <c r="K29" s="299" t="s">
        <v>332</v>
      </c>
      <c r="L29" s="300" t="s">
        <v>331</v>
      </c>
      <c r="M29" s="301" t="s">
        <v>384</v>
      </c>
      <c r="O29" s="293"/>
    </row>
    <row r="30" spans="7:15" x14ac:dyDescent="0.25">
      <c r="G30" s="167" t="str">
        <f t="shared" si="0"/>
        <v xml:space="preserve">Total     IV. Pflanzenlieferung </v>
      </c>
      <c r="I30" s="293"/>
      <c r="J30" s="2">
        <v>27</v>
      </c>
      <c r="K30" s="299" t="s">
        <v>317</v>
      </c>
      <c r="L30" s="300" t="s">
        <v>413</v>
      </c>
      <c r="M30" s="301" t="s">
        <v>385</v>
      </c>
      <c r="O30" s="293"/>
    </row>
    <row r="31" spans="7:15" x14ac:dyDescent="0.25">
      <c r="G31" s="167" t="str">
        <f t="shared" si="0"/>
        <v>V. Bau- und Nebenarbeiten   (MWST 7.7%)</v>
      </c>
      <c r="I31" s="293"/>
      <c r="J31" s="2">
        <v>28</v>
      </c>
      <c r="K31" s="299" t="s">
        <v>368</v>
      </c>
      <c r="L31" s="300" t="s">
        <v>359</v>
      </c>
      <c r="M31" s="301" t="s">
        <v>408</v>
      </c>
      <c r="O31" s="293"/>
    </row>
    <row r="32" spans="7:15" x14ac:dyDescent="0.25">
      <c r="G32" s="167" t="str">
        <f t="shared" si="0"/>
        <v>151 Bauarbeiten für Werkleitungen (Wasserversorgung, Gas, Telefonie, usw.)</v>
      </c>
      <c r="I32" s="293"/>
      <c r="J32" s="2">
        <v>29</v>
      </c>
      <c r="K32" s="299" t="s">
        <v>305</v>
      </c>
      <c r="L32" s="300" t="s">
        <v>333</v>
      </c>
      <c r="M32" s="301" t="s">
        <v>386</v>
      </c>
      <c r="O32" s="293"/>
    </row>
    <row r="33" spans="7:15" x14ac:dyDescent="0.25">
      <c r="G33" s="167" t="str">
        <f t="shared" si="0"/>
        <v>151 Bauarbeiten für Werkleitungen Elektrizität</v>
      </c>
      <c r="I33" s="293"/>
      <c r="J33" s="2">
        <v>30</v>
      </c>
      <c r="K33" s="299" t="s">
        <v>306</v>
      </c>
      <c r="L33" s="300" t="s">
        <v>334</v>
      </c>
      <c r="M33" s="301" t="s">
        <v>387</v>
      </c>
      <c r="O33" s="293"/>
    </row>
    <row r="34" spans="7:15" x14ac:dyDescent="0.25">
      <c r="G34" s="167" t="str">
        <f t="shared" si="0"/>
        <v>237 Entwässerung</v>
      </c>
      <c r="I34" s="293"/>
      <c r="J34" s="2">
        <v>31</v>
      </c>
      <c r="K34" s="299" t="s">
        <v>307</v>
      </c>
      <c r="L34" s="300" t="s">
        <v>348</v>
      </c>
      <c r="M34" s="301" t="s">
        <v>388</v>
      </c>
      <c r="O34" s="293"/>
    </row>
    <row r="35" spans="7:15" x14ac:dyDescent="0.25">
      <c r="G35" s="167" t="str">
        <f t="shared" si="0"/>
        <v>237 Kanalisation Schmutzwasser</v>
      </c>
      <c r="I35" s="293"/>
      <c r="J35" s="2">
        <v>32</v>
      </c>
      <c r="K35" s="299" t="s">
        <v>308</v>
      </c>
      <c r="L35" s="300" t="s">
        <v>335</v>
      </c>
      <c r="M35" s="301" t="s">
        <v>389</v>
      </c>
      <c r="O35" s="293"/>
    </row>
    <row r="36" spans="7:15" x14ac:dyDescent="0.25">
      <c r="G36" s="167" t="str">
        <f t="shared" si="0"/>
        <v>181 Garten- und Landschaftsbau (ohne Pflanzenlieferung)</v>
      </c>
      <c r="I36" s="293"/>
      <c r="J36" s="2">
        <v>33</v>
      </c>
      <c r="K36" s="299" t="s">
        <v>355</v>
      </c>
      <c r="L36" s="300" t="s">
        <v>414</v>
      </c>
      <c r="M36" s="301" t="s">
        <v>390</v>
      </c>
      <c r="O36" s="293"/>
    </row>
    <row r="37" spans="7:15" x14ac:dyDescent="0.25">
      <c r="G37" s="167" t="str">
        <f t="shared" si="0"/>
        <v>Total     V. Bau- und Nebenarbeiten</v>
      </c>
      <c r="I37" s="293"/>
      <c r="J37" s="2">
        <v>34</v>
      </c>
      <c r="K37" s="299" t="s">
        <v>6</v>
      </c>
      <c r="L37" s="300" t="s">
        <v>336</v>
      </c>
      <c r="M37" s="301" t="s">
        <v>391</v>
      </c>
      <c r="O37" s="293"/>
    </row>
    <row r="38" spans="7:15" x14ac:dyDescent="0.25">
      <c r="G38" s="167" t="str">
        <f t="shared" si="0"/>
        <v>VI. Technische Arbeiten (Honorare Projektierung+Bauleitung)</v>
      </c>
      <c r="I38" s="293"/>
      <c r="J38" s="2">
        <v>35</v>
      </c>
      <c r="K38" s="299" t="s">
        <v>7</v>
      </c>
      <c r="L38" s="300" t="s">
        <v>338</v>
      </c>
      <c r="M38" s="301" t="s">
        <v>392</v>
      </c>
      <c r="O38" s="293"/>
    </row>
    <row r="39" spans="7:15" x14ac:dyDescent="0.25">
      <c r="G39" s="167" t="str">
        <f t="shared" si="0"/>
        <v>Rechnungsperiode bis 31.Dezember 2010   (MWST 7.6%)</v>
      </c>
      <c r="I39" s="293"/>
      <c r="J39" s="2">
        <v>36</v>
      </c>
      <c r="K39" s="299" t="s">
        <v>369</v>
      </c>
      <c r="L39" s="300" t="s">
        <v>360</v>
      </c>
      <c r="M39" s="301" t="s">
        <v>409</v>
      </c>
      <c r="O39" s="293"/>
    </row>
    <row r="40" spans="7:15" x14ac:dyDescent="0.25">
      <c r="G40" s="167" t="str">
        <f t="shared" si="0"/>
        <v>Rechnungsperiode vom 1. Januar 2011 bis 31. Dezember 2017   (MWST 8.0%)</v>
      </c>
      <c r="I40" s="293"/>
      <c r="J40" s="2">
        <v>37</v>
      </c>
      <c r="K40" s="299" t="s">
        <v>370</v>
      </c>
      <c r="L40" s="300" t="s">
        <v>361</v>
      </c>
      <c r="M40" s="301" t="s">
        <v>410</v>
      </c>
      <c r="O40" s="293"/>
    </row>
    <row r="41" spans="7:15" x14ac:dyDescent="0.25">
      <c r="G41" s="167" t="str">
        <f t="shared" si="0"/>
        <v>Rechnungsperiode ab 1. Januar 2018   (MWST 7.7%)</v>
      </c>
      <c r="I41" s="293"/>
      <c r="J41" s="2">
        <v>38</v>
      </c>
      <c r="K41" s="299" t="s">
        <v>371</v>
      </c>
      <c r="L41" s="300" t="s">
        <v>362</v>
      </c>
      <c r="M41" s="301" t="s">
        <v>411</v>
      </c>
      <c r="O41" s="293"/>
    </row>
    <row r="42" spans="7:15" x14ac:dyDescent="0.25">
      <c r="G42" s="167" t="str">
        <f t="shared" si="0"/>
        <v>Total     VI. Technische Arbeiten</v>
      </c>
      <c r="I42" s="293"/>
      <c r="J42" s="2">
        <v>39</v>
      </c>
      <c r="K42" s="299" t="s">
        <v>14</v>
      </c>
      <c r="L42" s="299" t="s">
        <v>339</v>
      </c>
      <c r="M42" s="301" t="s">
        <v>393</v>
      </c>
      <c r="O42" s="293"/>
    </row>
    <row r="43" spans="7:15" x14ac:dyDescent="0.25">
      <c r="G43" s="167" t="str">
        <f t="shared" si="0"/>
        <v>Zusammenstellung CHF</v>
      </c>
      <c r="I43" s="293"/>
      <c r="J43" s="2">
        <v>40</v>
      </c>
      <c r="K43" s="299" t="s">
        <v>12</v>
      </c>
      <c r="L43" s="300" t="s">
        <v>337</v>
      </c>
      <c r="M43" s="301" t="s">
        <v>394</v>
      </c>
      <c r="O43" s="293"/>
    </row>
    <row r="44" spans="7:15" x14ac:dyDescent="0.25">
      <c r="G44" s="167" t="str">
        <f t="shared" si="0"/>
        <v>TOTAL KOSTENVORANSCHLAG</v>
      </c>
      <c r="I44" s="293"/>
      <c r="J44" s="2">
        <v>41</v>
      </c>
      <c r="K44" s="299" t="s">
        <v>349</v>
      </c>
      <c r="L44" s="300" t="s">
        <v>351</v>
      </c>
      <c r="M44" s="301" t="s">
        <v>395</v>
      </c>
      <c r="O44" s="293"/>
    </row>
    <row r="45" spans="7:15" x14ac:dyDescent="0.25">
      <c r="G45" s="167" t="str">
        <f t="shared" si="0"/>
        <v>Preisindex Stand Kostenvoranschlag</v>
      </c>
      <c r="I45" s="293"/>
      <c r="J45" s="2">
        <v>42</v>
      </c>
      <c r="K45" s="299" t="s">
        <v>354</v>
      </c>
      <c r="L45" s="300" t="s">
        <v>341</v>
      </c>
      <c r="M45" s="301" t="s">
        <v>403</v>
      </c>
      <c r="O45" s="293"/>
    </row>
    <row r="46" spans="7:15" x14ac:dyDescent="0.25">
      <c r="G46" s="167" t="str">
        <f t="shared" si="0"/>
        <v xml:space="preserve">TOTAL KOSTENVORANSCHLAG anrechenbare und nicht anrechenbare Kosten CHF </v>
      </c>
      <c r="I46" s="293"/>
      <c r="J46" s="2">
        <v>43</v>
      </c>
      <c r="K46" s="308" t="s">
        <v>352</v>
      </c>
      <c r="L46" s="300" t="s">
        <v>353</v>
      </c>
      <c r="M46" s="301" t="s">
        <v>396</v>
      </c>
      <c r="O46" s="293"/>
    </row>
    <row r="47" spans="7:15" x14ac:dyDescent="0.25">
      <c r="G47" s="167" t="str">
        <f t="shared" si="0"/>
        <v>Ort / Datum:</v>
      </c>
      <c r="I47" s="293"/>
      <c r="J47" s="2">
        <v>44</v>
      </c>
      <c r="K47" s="299" t="s">
        <v>9</v>
      </c>
      <c r="L47" s="300" t="s">
        <v>322</v>
      </c>
      <c r="M47" s="301" t="s">
        <v>397</v>
      </c>
      <c r="O47" s="293"/>
    </row>
    <row r="48" spans="7:15" x14ac:dyDescent="0.25">
      <c r="G48" s="167" t="str">
        <f t="shared" si="0"/>
        <v>Stempel:</v>
      </c>
      <c r="I48" s="293"/>
      <c r="J48" s="2">
        <v>45</v>
      </c>
      <c r="K48" s="299" t="s">
        <v>13</v>
      </c>
      <c r="L48" s="300" t="s">
        <v>321</v>
      </c>
      <c r="M48" s="301" t="s">
        <v>398</v>
      </c>
      <c r="O48" s="293"/>
    </row>
    <row r="49" spans="7:15" x14ac:dyDescent="0.25">
      <c r="G49" s="167" t="str">
        <f t="shared" si="0"/>
        <v>Stempel / Unterschrift der zuständigen Stelle</v>
      </c>
      <c r="I49" s="293"/>
      <c r="J49" s="2">
        <v>46</v>
      </c>
      <c r="K49" s="299" t="s">
        <v>324</v>
      </c>
      <c r="L49" s="300" t="s">
        <v>323</v>
      </c>
      <c r="M49" s="301" t="s">
        <v>399</v>
      </c>
      <c r="O49" s="293"/>
    </row>
    <row r="50" spans="7:15" x14ac:dyDescent="0.25">
      <c r="G50" s="167" t="str">
        <f t="shared" si="0"/>
        <v>Vorname / Name:</v>
      </c>
      <c r="I50" s="293"/>
      <c r="J50" s="2">
        <v>47</v>
      </c>
      <c r="K50" s="299" t="s">
        <v>318</v>
      </c>
      <c r="L50" s="300" t="s">
        <v>319</v>
      </c>
      <c r="M50" s="301" t="s">
        <v>400</v>
      </c>
      <c r="O50" s="293"/>
    </row>
    <row r="51" spans="7:15" x14ac:dyDescent="0.25">
      <c r="G51" s="167" t="str">
        <f t="shared" si="0"/>
        <v>Unterschrift:</v>
      </c>
      <c r="I51" s="293"/>
      <c r="J51" s="2">
        <v>48</v>
      </c>
      <c r="K51" s="299" t="s">
        <v>10</v>
      </c>
      <c r="L51" s="300" t="s">
        <v>320</v>
      </c>
      <c r="M51" s="301" t="s">
        <v>401</v>
      </c>
      <c r="O51" s="293"/>
    </row>
    <row r="52" spans="7:15" x14ac:dyDescent="0.25">
      <c r="G52" s="167" t="str">
        <f t="shared" si="0"/>
        <v>Datum vom Kostenvoranschlag</v>
      </c>
      <c r="I52" s="293"/>
      <c r="J52" s="2">
        <v>49</v>
      </c>
      <c r="K52" s="299" t="s">
        <v>363</v>
      </c>
      <c r="L52" s="300" t="s">
        <v>340</v>
      </c>
      <c r="M52" s="301" t="s">
        <v>402</v>
      </c>
      <c r="O52" s="293"/>
    </row>
    <row r="53" spans="7:15" x14ac:dyDescent="0.25">
      <c r="G53" s="167" t="str">
        <f t="shared" si="0"/>
        <v/>
      </c>
      <c r="I53" s="293"/>
      <c r="J53" s="2">
        <v>50</v>
      </c>
      <c r="K53" s="309"/>
      <c r="L53" s="310"/>
      <c r="M53" s="301"/>
      <c r="O53" s="293"/>
    </row>
    <row r="54" spans="7:15" x14ac:dyDescent="0.25">
      <c r="G54" s="167" t="str">
        <f t="shared" si="0"/>
        <v/>
      </c>
      <c r="I54" s="293"/>
      <c r="J54" s="2">
        <v>51</v>
      </c>
      <c r="K54" s="311"/>
      <c r="L54" s="312"/>
      <c r="M54" s="313"/>
      <c r="O54" s="293"/>
    </row>
    <row r="55" spans="7:15" x14ac:dyDescent="0.25">
      <c r="G55" s="167" t="str">
        <f t="shared" si="0"/>
        <v/>
      </c>
      <c r="I55" s="293"/>
      <c r="J55" s="2">
        <v>52</v>
      </c>
      <c r="K55" s="311"/>
      <c r="L55" s="312"/>
      <c r="M55" s="313"/>
      <c r="O55" s="293"/>
    </row>
    <row r="56" spans="7:15" x14ac:dyDescent="0.25">
      <c r="G56" s="167" t="str">
        <f t="shared" si="0"/>
        <v/>
      </c>
      <c r="I56" s="293"/>
      <c r="J56" s="2">
        <v>53</v>
      </c>
      <c r="K56" s="311"/>
      <c r="L56" s="312"/>
      <c r="M56" s="313"/>
      <c r="O56" s="293"/>
    </row>
    <row r="57" spans="7:15" x14ac:dyDescent="0.25">
      <c r="G57" s="167" t="str">
        <f t="shared" si="0"/>
        <v/>
      </c>
      <c r="I57" s="293"/>
      <c r="J57" s="2">
        <v>54</v>
      </c>
      <c r="K57" s="311"/>
      <c r="L57" s="312"/>
      <c r="M57" s="313"/>
      <c r="O57" s="293"/>
    </row>
    <row r="58" spans="7:15" x14ac:dyDescent="0.25">
      <c r="G58" s="167" t="str">
        <f t="shared" si="0"/>
        <v/>
      </c>
      <c r="I58" s="293"/>
      <c r="J58" s="2">
        <v>55</v>
      </c>
      <c r="K58" s="311"/>
      <c r="L58" s="312"/>
      <c r="M58" s="313"/>
      <c r="O58" s="293"/>
    </row>
    <row r="59" spans="7:15" ht="13.8" thickBot="1" x14ac:dyDescent="0.3">
      <c r="G59" s="168" t="str">
        <f>IFERROR(IF(HLOOKUP($D$5,$K$4:$M$59,J59,FALSE)="","",HLOOKUP($D$5,$K$4:$M$59,J59,FALSE)),"")</f>
        <v>Preisindex Stand</v>
      </c>
      <c r="I59" s="293"/>
      <c r="J59" s="2">
        <v>56</v>
      </c>
      <c r="K59" s="314" t="s">
        <v>44</v>
      </c>
      <c r="L59" s="315" t="s">
        <v>350</v>
      </c>
      <c r="M59" s="316" t="s">
        <v>429</v>
      </c>
      <c r="O59" s="293"/>
    </row>
    <row r="60" spans="7:15" x14ac:dyDescent="0.25">
      <c r="I60" s="293"/>
      <c r="O60" s="293"/>
    </row>
    <row r="61" spans="7:15" x14ac:dyDescent="0.25">
      <c r="I61" s="293"/>
      <c r="J61" s="293"/>
      <c r="K61" s="293"/>
      <c r="L61" s="293"/>
      <c r="M61" s="293"/>
      <c r="N61" s="293"/>
      <c r="O61" s="293"/>
    </row>
  </sheetData>
  <sheetProtection algorithmName="SHA-512" hashValue="yA3PaeLEJbBESLyXgUQCzya+QqSHRTvTL+T0VU7lW/x1SAKUBucscJQlO6Ew1XIUC3o7mf+tfhiSCCQeoZWFGA==" saltValue="WWQ90HOoZLonlfSf4zOQMQ==" spinCount="100000" sheet="1" objects="1" scenarios="1"/>
  <pageMargins left="0.7" right="0.7" top="0.78740157499999996" bottom="0.78740157499999996" header="0.3" footer="0.3"/>
  <pageSetup paperSize="8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2:F42"/>
  <sheetViews>
    <sheetView workbookViewId="0">
      <selection sqref="A1:XFD1048576"/>
    </sheetView>
  </sheetViews>
  <sheetFormatPr baseColWidth="10" defaultColWidth="11.44140625" defaultRowHeight="13.2" x14ac:dyDescent="0.25"/>
  <cols>
    <col min="1" max="2" width="2.109375" style="5" customWidth="1"/>
    <col min="3" max="3" width="26.5546875" style="5" customWidth="1"/>
    <col min="4" max="4" width="49.109375" style="5" customWidth="1"/>
    <col min="5" max="5" width="8" style="5" customWidth="1"/>
    <col min="6" max="7" width="2.33203125" style="5" customWidth="1"/>
    <col min="8" max="16384" width="11.44140625" style="5"/>
  </cols>
  <sheetData>
    <row r="2" spans="2:6" ht="14.4" thickBot="1" x14ac:dyDescent="0.3">
      <c r="B2" s="317"/>
      <c r="C2" s="318" t="s">
        <v>415</v>
      </c>
      <c r="D2" s="317"/>
      <c r="E2" s="317"/>
      <c r="F2" s="317"/>
    </row>
    <row r="3" spans="2:6" ht="18.75" customHeight="1" x14ac:dyDescent="0.25">
      <c r="B3" s="317"/>
      <c r="C3" s="319" t="s">
        <v>147</v>
      </c>
      <c r="D3" s="320" t="s">
        <v>148</v>
      </c>
      <c r="E3" s="321" t="s">
        <v>144</v>
      </c>
      <c r="F3" s="317"/>
    </row>
    <row r="4" spans="2:6" ht="18.75" customHeight="1" x14ac:dyDescent="0.25">
      <c r="B4" s="317"/>
      <c r="C4" s="322" t="s">
        <v>128</v>
      </c>
      <c r="D4" s="323" t="str">
        <f>IFERROR(Sprache!D5,"NIL")</f>
        <v>Deutsch</v>
      </c>
      <c r="E4" s="324">
        <f>IFERROR(Sprache!E5,"NIL")</f>
        <v>1</v>
      </c>
      <c r="F4" s="317"/>
    </row>
    <row r="5" spans="2:6" ht="18.75" customHeight="1" x14ac:dyDescent="0.25">
      <c r="B5" s="317"/>
      <c r="C5" s="322" t="s">
        <v>49</v>
      </c>
      <c r="D5" s="323" t="str">
        <f>IFERROR(Kanton!D5,"NIL")</f>
        <v/>
      </c>
      <c r="E5" s="324">
        <f>IFERROR(Kanton!F5,"NIL")</f>
        <v>0</v>
      </c>
      <c r="F5" s="317"/>
    </row>
    <row r="6" spans="2:6" ht="18.75" customHeight="1" x14ac:dyDescent="0.25">
      <c r="B6" s="317"/>
      <c r="C6" s="322" t="s">
        <v>142</v>
      </c>
      <c r="D6" s="323" t="str">
        <f>IFERROR(Kanton!E5,"NIL")</f>
        <v/>
      </c>
      <c r="E6" s="325"/>
      <c r="F6" s="317"/>
    </row>
    <row r="7" spans="2:6" ht="18.75" customHeight="1" x14ac:dyDescent="0.25">
      <c r="B7" s="317"/>
      <c r="C7" s="322" t="s">
        <v>121</v>
      </c>
      <c r="D7" s="323">
        <f>IFERROR('Generationen-Agglo'!H5,"NIL")</f>
        <v>0</v>
      </c>
      <c r="E7" s="324" t="str">
        <f>IFERROR('Generationen-Agglo'!L5,"NIL")</f>
        <v>NIL</v>
      </c>
      <c r="F7" s="317"/>
    </row>
    <row r="8" spans="2:6" ht="18.75" customHeight="1" x14ac:dyDescent="0.25">
      <c r="B8" s="317"/>
      <c r="C8" s="322" t="s">
        <v>140</v>
      </c>
      <c r="D8" s="323">
        <f>IFERROR('Generationen-Agglo'!H11,"NIL")</f>
        <v>0</v>
      </c>
      <c r="E8" s="325"/>
      <c r="F8" s="317"/>
    </row>
    <row r="9" spans="2:6" ht="18.75" customHeight="1" x14ac:dyDescent="0.25">
      <c r="B9" s="317"/>
      <c r="C9" s="322" t="s">
        <v>143</v>
      </c>
      <c r="D9" s="323">
        <f>IFERROR(Kategorie!I11,"NIL")</f>
        <v>0</v>
      </c>
      <c r="E9" s="324" t="str">
        <f>IFERROR(Kategorie!J11,"NIL")</f>
        <v>NIL</v>
      </c>
      <c r="F9" s="317"/>
    </row>
    <row r="10" spans="2:6" ht="18.75" customHeight="1" x14ac:dyDescent="0.25">
      <c r="B10" s="317"/>
      <c r="C10" s="322" t="s">
        <v>288</v>
      </c>
      <c r="D10" s="326" t="str">
        <f>IF('Grossregion-Teuerung'!J10="NIL",Sprache!G11,'Grossregion-Teuerung'!J10)</f>
        <v>Keine Angaben</v>
      </c>
      <c r="E10" s="325"/>
      <c r="F10" s="317"/>
    </row>
    <row r="11" spans="2:6" ht="18.75" customHeight="1" x14ac:dyDescent="0.25">
      <c r="B11" s="317"/>
      <c r="C11" s="322" t="s">
        <v>420</v>
      </c>
      <c r="D11" s="326">
        <f>'Grossregion-Teuerung'!J11</f>
        <v>0</v>
      </c>
      <c r="E11" s="325"/>
      <c r="F11" s="317"/>
    </row>
    <row r="12" spans="2:6" ht="18.75" customHeight="1" x14ac:dyDescent="0.25">
      <c r="B12" s="317"/>
      <c r="C12" s="327" t="s">
        <v>430</v>
      </c>
      <c r="D12" s="328" t="str">
        <f>'Grossregion-Teuerung'!J13</f>
        <v>Link Tiefbau Baupreisindex (Basis Oktober 1998 = 100) :</v>
      </c>
      <c r="E12" s="329"/>
      <c r="F12" s="317"/>
    </row>
    <row r="13" spans="2:6" ht="18.75" customHeight="1" thickBot="1" x14ac:dyDescent="0.3">
      <c r="B13" s="317"/>
      <c r="C13" s="330" t="s">
        <v>431</v>
      </c>
      <c r="D13" s="331" t="str">
        <f>'Grossregion-Teuerung'!J14</f>
        <v>https://www.bfs.admin.ch/bfs/de/home/statistiken/preise/baupreise.assetdetail.8866463.html</v>
      </c>
      <c r="E13" s="332"/>
      <c r="F13" s="317"/>
    </row>
    <row r="14" spans="2:6" x14ac:dyDescent="0.25">
      <c r="B14" s="317"/>
      <c r="C14" s="317"/>
      <c r="D14" s="317"/>
      <c r="E14" s="317"/>
      <c r="F14" s="317"/>
    </row>
    <row r="16" spans="2:6" ht="14.4" thickBot="1" x14ac:dyDescent="0.3">
      <c r="B16" s="333"/>
      <c r="C16" s="334" t="s">
        <v>416</v>
      </c>
      <c r="D16" s="333"/>
      <c r="E16" s="333"/>
      <c r="F16" s="333"/>
    </row>
    <row r="17" spans="2:6" ht="18.75" customHeight="1" x14ac:dyDescent="0.25">
      <c r="B17" s="333"/>
      <c r="C17" s="319" t="s">
        <v>147</v>
      </c>
      <c r="D17" s="320" t="s">
        <v>148</v>
      </c>
      <c r="E17" s="321" t="s">
        <v>144</v>
      </c>
      <c r="F17" s="333"/>
    </row>
    <row r="18" spans="2:6" ht="18.75" customHeight="1" x14ac:dyDescent="0.25">
      <c r="B18" s="333"/>
      <c r="C18" s="322" t="s">
        <v>128</v>
      </c>
      <c r="D18" s="323" t="str">
        <f>D4</f>
        <v>Deutsch</v>
      </c>
      <c r="E18" s="324">
        <f>E4</f>
        <v>1</v>
      </c>
      <c r="F18" s="333"/>
    </row>
    <row r="19" spans="2:6" ht="18.75" customHeight="1" x14ac:dyDescent="0.25">
      <c r="B19" s="333"/>
      <c r="C19" s="322" t="s">
        <v>49</v>
      </c>
      <c r="D19" s="323" t="str">
        <f>IFERROR(Kanton!D10,"NIL")</f>
        <v/>
      </c>
      <c r="E19" s="324">
        <f>IFERROR(Kanton!F10,"NIL")</f>
        <v>0</v>
      </c>
      <c r="F19" s="333"/>
    </row>
    <row r="20" spans="2:6" ht="18.75" customHeight="1" x14ac:dyDescent="0.25">
      <c r="B20" s="333"/>
      <c r="C20" s="322" t="s">
        <v>142</v>
      </c>
      <c r="D20" s="323" t="str">
        <f>IFERROR(Kanton!E10,"NIL")</f>
        <v/>
      </c>
      <c r="E20" s="325"/>
      <c r="F20" s="333"/>
    </row>
    <row r="21" spans="2:6" ht="18.75" customHeight="1" x14ac:dyDescent="0.25">
      <c r="B21" s="333"/>
      <c r="C21" s="322" t="s">
        <v>121</v>
      </c>
      <c r="D21" s="323">
        <f>IFERROR('Generationen-Agglo'!H68,"NIL")</f>
        <v>0</v>
      </c>
      <c r="E21" s="324" t="str">
        <f>IFERROR('Generationen-Agglo'!L68,"NIL")</f>
        <v>NIL</v>
      </c>
      <c r="F21" s="333"/>
    </row>
    <row r="22" spans="2:6" ht="18.75" customHeight="1" x14ac:dyDescent="0.25">
      <c r="B22" s="333"/>
      <c r="C22" s="322" t="s">
        <v>140</v>
      </c>
      <c r="D22" s="323">
        <f>IFERROR('Generationen-Agglo'!H74,"NIL")</f>
        <v>0</v>
      </c>
      <c r="E22" s="325"/>
      <c r="F22" s="333"/>
    </row>
    <row r="23" spans="2:6" ht="18.75" customHeight="1" x14ac:dyDescent="0.25">
      <c r="B23" s="333"/>
      <c r="C23" s="322" t="s">
        <v>143</v>
      </c>
      <c r="D23" s="323">
        <f>IFERROR(Kategorie!I32,"NIL")</f>
        <v>0</v>
      </c>
      <c r="E23" s="324" t="str">
        <f>IFERROR(Kategorie!J32,"NIL")</f>
        <v>NIL</v>
      </c>
      <c r="F23" s="333"/>
    </row>
    <row r="24" spans="2:6" ht="18.75" customHeight="1" x14ac:dyDescent="0.25">
      <c r="B24" s="333"/>
      <c r="C24" s="322" t="s">
        <v>288</v>
      </c>
      <c r="D24" s="326" t="str">
        <f>IF('Grossregion-Teuerung'!J24="NIL",Sprache!G11,'Grossregion-Teuerung'!J24)</f>
        <v>Keine Angaben</v>
      </c>
      <c r="E24" s="325"/>
      <c r="F24" s="333"/>
    </row>
    <row r="25" spans="2:6" ht="18.75" customHeight="1" x14ac:dyDescent="0.25">
      <c r="B25" s="333"/>
      <c r="C25" s="322" t="s">
        <v>420</v>
      </c>
      <c r="D25" s="326">
        <f>'Grossregion-Teuerung'!J25</f>
        <v>0</v>
      </c>
      <c r="E25" s="325"/>
      <c r="F25" s="333"/>
    </row>
    <row r="26" spans="2:6" ht="18.75" customHeight="1" x14ac:dyDescent="0.25">
      <c r="B26" s="333"/>
      <c r="C26" s="327" t="s">
        <v>430</v>
      </c>
      <c r="D26" s="328" t="str">
        <f>'Grossregion-Teuerung'!J27</f>
        <v>Link Tiefbau Baupreisindex (Basis Oktober 1998 = 100) :</v>
      </c>
      <c r="E26" s="329"/>
      <c r="F26" s="333"/>
    </row>
    <row r="27" spans="2:6" ht="18.75" customHeight="1" thickBot="1" x14ac:dyDescent="0.3">
      <c r="B27" s="333"/>
      <c r="C27" s="330" t="s">
        <v>431</v>
      </c>
      <c r="D27" s="331" t="str">
        <f>'Grossregion-Teuerung'!J28</f>
        <v>https://www.bfs.admin.ch/bfs/de/home/statistiken/preise/baupreise.assetdetail.8866463.html</v>
      </c>
      <c r="E27" s="332"/>
      <c r="F27" s="333"/>
    </row>
    <row r="28" spans="2:6" x14ac:dyDescent="0.25">
      <c r="B28" s="333"/>
      <c r="C28" s="333"/>
      <c r="D28" s="333"/>
      <c r="E28" s="333"/>
      <c r="F28" s="333"/>
    </row>
    <row r="30" spans="2:6" ht="14.4" thickBot="1" x14ac:dyDescent="0.3">
      <c r="B30" s="335"/>
      <c r="C30" s="336" t="s">
        <v>417</v>
      </c>
      <c r="D30" s="335"/>
      <c r="E30" s="335"/>
      <c r="F30" s="335"/>
    </row>
    <row r="31" spans="2:6" ht="18.75" customHeight="1" x14ac:dyDescent="0.25">
      <c r="B31" s="335"/>
      <c r="C31" s="319" t="s">
        <v>147</v>
      </c>
      <c r="D31" s="320" t="s">
        <v>148</v>
      </c>
      <c r="E31" s="321" t="s">
        <v>144</v>
      </c>
      <c r="F31" s="335"/>
    </row>
    <row r="32" spans="2:6" ht="18.75" customHeight="1" x14ac:dyDescent="0.25">
      <c r="B32" s="335"/>
      <c r="C32" s="322" t="s">
        <v>128</v>
      </c>
      <c r="D32" s="323" t="str">
        <f>D4</f>
        <v>Deutsch</v>
      </c>
      <c r="E32" s="324">
        <f>E4</f>
        <v>1</v>
      </c>
      <c r="F32" s="335"/>
    </row>
    <row r="33" spans="2:6" ht="18.75" customHeight="1" x14ac:dyDescent="0.25">
      <c r="B33" s="335"/>
      <c r="C33" s="322" t="s">
        <v>49</v>
      </c>
      <c r="D33" s="323" t="str">
        <f>IFERROR(Kanton!D15,"NIL")</f>
        <v/>
      </c>
      <c r="E33" s="324">
        <f>IFERROR(Kanton!F15,"NIL")</f>
        <v>0</v>
      </c>
      <c r="F33" s="335"/>
    </row>
    <row r="34" spans="2:6" ht="18.75" customHeight="1" x14ac:dyDescent="0.25">
      <c r="B34" s="335"/>
      <c r="C34" s="322" t="s">
        <v>142</v>
      </c>
      <c r="D34" s="323" t="str">
        <f>IFERROR(Kanton!E15,"NIL")</f>
        <v/>
      </c>
      <c r="E34" s="325"/>
      <c r="F34" s="335"/>
    </row>
    <row r="35" spans="2:6" ht="18.75" customHeight="1" x14ac:dyDescent="0.25">
      <c r="B35" s="335"/>
      <c r="C35" s="322" t="s">
        <v>121</v>
      </c>
      <c r="D35" s="323">
        <f>IFERROR('Generationen-Agglo'!H131,"NIL")</f>
        <v>0</v>
      </c>
      <c r="E35" s="324" t="str">
        <f>IFERROR('Generationen-Agglo'!L131,"NIL")</f>
        <v>NIL</v>
      </c>
      <c r="F35" s="335"/>
    </row>
    <row r="36" spans="2:6" ht="18.75" customHeight="1" x14ac:dyDescent="0.25">
      <c r="B36" s="335"/>
      <c r="C36" s="322" t="s">
        <v>140</v>
      </c>
      <c r="D36" s="323">
        <f>IFERROR('Generationen-Agglo'!H137,"NIL")</f>
        <v>0</v>
      </c>
      <c r="E36" s="325"/>
      <c r="F36" s="335"/>
    </row>
    <row r="37" spans="2:6" ht="18.75" customHeight="1" x14ac:dyDescent="0.25">
      <c r="B37" s="335"/>
      <c r="C37" s="322" t="s">
        <v>143</v>
      </c>
      <c r="D37" s="323">
        <f>IFERROR(Kategorie!I53,"NIL")</f>
        <v>0</v>
      </c>
      <c r="E37" s="324" t="str">
        <f>IFERROR(Kategorie!J53,"NIL")</f>
        <v>NIL</v>
      </c>
      <c r="F37" s="335"/>
    </row>
    <row r="38" spans="2:6" ht="18.75" customHeight="1" x14ac:dyDescent="0.25">
      <c r="B38" s="335"/>
      <c r="C38" s="322" t="s">
        <v>288</v>
      </c>
      <c r="D38" s="326" t="str">
        <f>IF('Grossregion-Teuerung'!J38="NIL",Sprache!G11,'Grossregion-Teuerung'!J38)</f>
        <v>Keine Angaben</v>
      </c>
      <c r="E38" s="325"/>
      <c r="F38" s="335"/>
    </row>
    <row r="39" spans="2:6" ht="18.75" customHeight="1" x14ac:dyDescent="0.25">
      <c r="B39" s="335"/>
      <c r="C39" s="322" t="s">
        <v>420</v>
      </c>
      <c r="D39" s="326">
        <f>'Grossregion-Teuerung'!J39</f>
        <v>0</v>
      </c>
      <c r="E39" s="325"/>
      <c r="F39" s="335"/>
    </row>
    <row r="40" spans="2:6" ht="18.75" customHeight="1" x14ac:dyDescent="0.25">
      <c r="B40" s="335"/>
      <c r="C40" s="327" t="s">
        <v>430</v>
      </c>
      <c r="D40" s="328" t="str">
        <f>'Grossregion-Teuerung'!J41</f>
        <v>Link Tiefbau Baupreisindex (Basis Oktober 1998 = 100) :</v>
      </c>
      <c r="E40" s="329"/>
      <c r="F40" s="335"/>
    </row>
    <row r="41" spans="2:6" ht="18.75" customHeight="1" thickBot="1" x14ac:dyDescent="0.3">
      <c r="B41" s="335"/>
      <c r="C41" s="330" t="s">
        <v>431</v>
      </c>
      <c r="D41" s="331" t="str">
        <f>'Grossregion-Teuerung'!J42</f>
        <v>https://www.bfs.admin.ch/bfs/de/home/statistiken/preise/baupreise.assetdetail.8866463.html</v>
      </c>
      <c r="E41" s="332"/>
      <c r="F41" s="335"/>
    </row>
    <row r="42" spans="2:6" x14ac:dyDescent="0.25">
      <c r="B42" s="335"/>
      <c r="C42" s="335"/>
      <c r="D42" s="335"/>
      <c r="E42" s="335"/>
      <c r="F42" s="335"/>
    </row>
  </sheetData>
  <sheetProtection algorithmName="SHA-512" hashValue="N+i6nmpXW+O8RQblgVNVVJXhwRpuqXf0LWdZ4RztLtrxYHGLxxpT8wsJ7pmCFeLyWXxN8kZ3+DqsH75d1msd0A==" saltValue="BzAtSHEe3N3+Mjbl7eLhlw==" spinCount="100000" sheet="1" objects="1" scenarios="1"/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W63"/>
  <sheetViews>
    <sheetView zoomScale="80" zoomScaleNormal="80" workbookViewId="0">
      <selection sqref="A1:XFD1048576"/>
    </sheetView>
  </sheetViews>
  <sheetFormatPr baseColWidth="10" defaultColWidth="11.5546875" defaultRowHeight="13.2" x14ac:dyDescent="0.25"/>
  <cols>
    <col min="1" max="1" width="18.5546875" style="2" customWidth="1"/>
    <col min="2" max="3" width="2.88671875" style="2" customWidth="1"/>
    <col min="4" max="4" width="23.109375" style="2" bestFit="1" customWidth="1"/>
    <col min="5" max="5" width="17.44140625" style="2" bestFit="1" customWidth="1"/>
    <col min="6" max="6" width="6.5546875" style="2" customWidth="1"/>
    <col min="7" max="7" width="3" style="2" customWidth="1"/>
    <col min="8" max="8" width="11.44140625" style="2" customWidth="1"/>
    <col min="9" max="9" width="21.109375" style="2" customWidth="1"/>
    <col min="10" max="10" width="17.44140625" style="2" customWidth="1"/>
    <col min="11" max="11" width="5.5546875" style="2" customWidth="1"/>
    <col min="12" max="12" width="7" style="2" customWidth="1"/>
    <col min="13" max="13" width="11.5546875" style="2"/>
    <col min="14" max="14" width="4.109375" style="2" customWidth="1"/>
    <col min="15" max="15" width="7.88671875" style="2" customWidth="1"/>
    <col min="16" max="16" width="24.44140625" style="2" customWidth="1"/>
    <col min="17" max="18" width="20.109375" style="2" customWidth="1"/>
    <col min="19" max="19" width="4.109375" style="2" bestFit="1" customWidth="1"/>
    <col min="20" max="20" width="17.5546875" style="2" customWidth="1"/>
    <col min="21" max="21" width="8" style="2" customWidth="1"/>
    <col min="22" max="23" width="4" style="2" customWidth="1"/>
    <col min="24" max="16384" width="11.5546875" style="2"/>
  </cols>
  <sheetData>
    <row r="1" spans="1:23" ht="15.6" x14ac:dyDescent="0.3">
      <c r="N1" s="293"/>
      <c r="O1" s="294" t="s">
        <v>261</v>
      </c>
      <c r="P1" s="293"/>
      <c r="Q1" s="293"/>
      <c r="R1" s="293"/>
      <c r="S1" s="293"/>
      <c r="T1" s="293"/>
      <c r="U1" s="293"/>
      <c r="V1" s="293"/>
      <c r="W1" s="293"/>
    </row>
    <row r="2" spans="1:23" ht="15.6" x14ac:dyDescent="0.3">
      <c r="N2" s="293"/>
      <c r="O2" s="294"/>
      <c r="P2" s="293"/>
      <c r="Q2" s="293"/>
      <c r="R2" s="293"/>
      <c r="S2" s="293"/>
      <c r="T2" s="293"/>
      <c r="U2" s="293"/>
      <c r="V2" s="293"/>
      <c r="W2" s="293"/>
    </row>
    <row r="3" spans="1:23" ht="14.4" thickBot="1" x14ac:dyDescent="0.3">
      <c r="C3" s="337"/>
      <c r="D3" s="338" t="s">
        <v>415</v>
      </c>
      <c r="E3" s="337"/>
      <c r="F3" s="337"/>
      <c r="G3" s="337"/>
      <c r="N3" s="293"/>
      <c r="W3" s="293"/>
    </row>
    <row r="4" spans="1:23" ht="13.8" thickBot="1" x14ac:dyDescent="0.3">
      <c r="A4" s="176" t="s">
        <v>132</v>
      </c>
      <c r="C4" s="337"/>
      <c r="D4" s="161" t="s">
        <v>149</v>
      </c>
      <c r="E4" s="175" t="s">
        <v>142</v>
      </c>
      <c r="F4" s="162" t="s">
        <v>144</v>
      </c>
      <c r="G4" s="337"/>
      <c r="I4" s="3" t="s">
        <v>207</v>
      </c>
      <c r="J4" s="3" t="s">
        <v>142</v>
      </c>
      <c r="K4" s="3" t="s">
        <v>123</v>
      </c>
      <c r="L4" s="3" t="s">
        <v>144</v>
      </c>
      <c r="N4" s="293"/>
      <c r="O4" s="3" t="s">
        <v>123</v>
      </c>
      <c r="P4" s="339" t="s">
        <v>129</v>
      </c>
      <c r="Q4" s="340" t="s">
        <v>130</v>
      </c>
      <c r="R4" s="340" t="s">
        <v>131</v>
      </c>
      <c r="S4" s="340" t="s">
        <v>125</v>
      </c>
      <c r="T4" s="341" t="s">
        <v>142</v>
      </c>
      <c r="U4" s="342" t="s">
        <v>144</v>
      </c>
      <c r="W4" s="293"/>
    </row>
    <row r="5" spans="1:23" ht="13.8" thickBot="1" x14ac:dyDescent="0.3">
      <c r="A5" s="168" t="str">
        <f>IFERROR(Werte!D4,"NIL")</f>
        <v>Deutsch</v>
      </c>
      <c r="C5" s="337"/>
      <c r="D5" s="147" t="str">
        <f>'KV Massnahmen'!B2</f>
        <v/>
      </c>
      <c r="E5" s="148" t="str">
        <f>IFERROR(IF(VLOOKUP(D5,$I$5:$L$31,2,FALSE)=0,"",VLOOKUP(D5,$I$5:$L$31,2,FALSE)),"NIL")</f>
        <v/>
      </c>
      <c r="F5" s="149">
        <f>IFERROR(VLOOKUP(D5,$I$5:$L$31,4,FALSE),"NIL")</f>
        <v>0</v>
      </c>
      <c r="G5" s="337"/>
      <c r="I5" s="135" t="str">
        <f>IFERROR(IF(HLOOKUP($A$5,$P$4:$S$51,O5,FALSE)="","",HLOOKUP($A$5,$P$4:$S$51,O5,FALSE)),"")</f>
        <v/>
      </c>
      <c r="J5" s="135"/>
      <c r="K5" s="135"/>
      <c r="L5" s="135"/>
      <c r="N5" s="293"/>
      <c r="O5" s="2">
        <v>2</v>
      </c>
      <c r="P5" s="343"/>
      <c r="Q5" s="344"/>
      <c r="R5" s="344"/>
      <c r="S5" s="344"/>
      <c r="T5" s="344"/>
      <c r="U5" s="345">
        <v>0</v>
      </c>
      <c r="W5" s="293"/>
    </row>
    <row r="6" spans="1:23" x14ac:dyDescent="0.25">
      <c r="C6" s="337"/>
      <c r="D6" s="337"/>
      <c r="E6" s="337"/>
      <c r="F6" s="337"/>
      <c r="G6" s="337"/>
      <c r="I6" s="124" t="str">
        <f>IFERROR(IF(HLOOKUP($A$5,$P$4:$R$31,O6,FALSE)="","",HLOOKUP($A$5,$P$4:$R$31,O6,FALSE)),"")</f>
        <v>Aargau</v>
      </c>
      <c r="J6" s="124" t="str">
        <f>T6</f>
        <v>Nordwestschweiz</v>
      </c>
      <c r="K6" s="124">
        <f>O6</f>
        <v>3</v>
      </c>
      <c r="L6" s="124">
        <f t="shared" ref="L6" si="0">U6</f>
        <v>1</v>
      </c>
      <c r="N6" s="293"/>
      <c r="O6" s="2">
        <v>3</v>
      </c>
      <c r="P6" s="346" t="s">
        <v>48</v>
      </c>
      <c r="Q6" s="347" t="s">
        <v>238</v>
      </c>
      <c r="R6" s="347" t="s">
        <v>239</v>
      </c>
      <c r="S6" s="347" t="s">
        <v>15</v>
      </c>
      <c r="T6" s="348" t="s">
        <v>72</v>
      </c>
      <c r="U6" s="349">
        <v>1</v>
      </c>
      <c r="W6" s="293"/>
    </row>
    <row r="7" spans="1:23" x14ac:dyDescent="0.25">
      <c r="I7" s="124" t="str">
        <f t="shared" ref="I7:I31" si="1">IFERROR(IF(HLOOKUP($A$5,$P$4:$R$31,O7,FALSE)="","",HLOOKUP($A$5,$P$4:$R$31,O7,FALSE)),"")</f>
        <v>Appenzell Ausserrhoden</v>
      </c>
      <c r="J7" s="124" t="str">
        <f t="shared" ref="J7:J31" si="2">T7</f>
        <v>Ostschweiz</v>
      </c>
      <c r="K7" s="124">
        <f t="shared" ref="K7:K31" si="3">O7</f>
        <v>4</v>
      </c>
      <c r="L7" s="124">
        <f t="shared" ref="L7:L31" si="4">U7</f>
        <v>2</v>
      </c>
      <c r="N7" s="293"/>
      <c r="O7" s="2">
        <v>4</v>
      </c>
      <c r="P7" s="346" t="s">
        <v>51</v>
      </c>
      <c r="Q7" s="347" t="s">
        <v>231</v>
      </c>
      <c r="R7" s="347" t="s">
        <v>232</v>
      </c>
      <c r="S7" s="347" t="s">
        <v>28</v>
      </c>
      <c r="T7" s="348" t="s">
        <v>73</v>
      </c>
      <c r="U7" s="349">
        <v>2</v>
      </c>
      <c r="W7" s="293"/>
    </row>
    <row r="8" spans="1:23" ht="14.4" thickBot="1" x14ac:dyDescent="0.3">
      <c r="C8" s="350"/>
      <c r="D8" s="351" t="s">
        <v>416</v>
      </c>
      <c r="E8" s="350"/>
      <c r="F8" s="350"/>
      <c r="G8" s="350"/>
      <c r="I8" s="124" t="str">
        <f t="shared" si="1"/>
        <v>Appenzell Innerrhoden</v>
      </c>
      <c r="J8" s="124" t="str">
        <f t="shared" si="2"/>
        <v>Ostschweiz</v>
      </c>
      <c r="K8" s="124">
        <f t="shared" si="3"/>
        <v>5</v>
      </c>
      <c r="L8" s="124">
        <f t="shared" si="4"/>
        <v>3</v>
      </c>
      <c r="N8" s="293"/>
      <c r="O8" s="2">
        <v>5</v>
      </c>
      <c r="P8" s="346" t="s">
        <v>50</v>
      </c>
      <c r="Q8" s="347" t="s">
        <v>233</v>
      </c>
      <c r="R8" s="347" t="s">
        <v>234</v>
      </c>
      <c r="S8" s="347" t="s">
        <v>27</v>
      </c>
      <c r="T8" s="348" t="s">
        <v>73</v>
      </c>
      <c r="U8" s="349">
        <v>3</v>
      </c>
      <c r="W8" s="293"/>
    </row>
    <row r="9" spans="1:23" x14ac:dyDescent="0.25">
      <c r="C9" s="350"/>
      <c r="D9" s="161" t="s">
        <v>149</v>
      </c>
      <c r="E9" s="175" t="s">
        <v>142</v>
      </c>
      <c r="F9" s="162" t="s">
        <v>144</v>
      </c>
      <c r="G9" s="350"/>
      <c r="I9" s="124" t="str">
        <f t="shared" si="1"/>
        <v>Basel-Landschaft</v>
      </c>
      <c r="J9" s="124" t="str">
        <f t="shared" si="2"/>
        <v>Nordwestschweiz</v>
      </c>
      <c r="K9" s="124">
        <f t="shared" si="3"/>
        <v>6</v>
      </c>
      <c r="L9" s="124">
        <f t="shared" si="4"/>
        <v>4</v>
      </c>
      <c r="N9" s="293"/>
      <c r="O9" s="2">
        <v>6</v>
      </c>
      <c r="P9" s="346" t="s">
        <v>53</v>
      </c>
      <c r="Q9" s="347" t="s">
        <v>227</v>
      </c>
      <c r="R9" s="347" t="s">
        <v>228</v>
      </c>
      <c r="S9" s="347" t="s">
        <v>24</v>
      </c>
      <c r="T9" s="348" t="s">
        <v>72</v>
      </c>
      <c r="U9" s="349">
        <v>4</v>
      </c>
      <c r="W9" s="293"/>
    </row>
    <row r="10" spans="1:23" ht="13.8" thickBot="1" x14ac:dyDescent="0.3">
      <c r="C10" s="350"/>
      <c r="D10" s="147" t="str">
        <f>'KV Massnahmen'!B11</f>
        <v/>
      </c>
      <c r="E10" s="148" t="str">
        <f>IFERROR(IF(VLOOKUP(D10,$I$5:$L$31,2,FALSE)=0,"",VLOOKUP(D10,$I$5:$L$31,2,FALSE)),"NIL")</f>
        <v/>
      </c>
      <c r="F10" s="149">
        <f>IFERROR(VLOOKUP(D10,$I$5:$L$31,4,FALSE),"NIL")</f>
        <v>0</v>
      </c>
      <c r="G10" s="350"/>
      <c r="I10" s="124" t="str">
        <f t="shared" si="1"/>
        <v>Basel-Stadt</v>
      </c>
      <c r="J10" s="124" t="str">
        <f t="shared" si="2"/>
        <v>Nordwestschweiz</v>
      </c>
      <c r="K10" s="124">
        <f t="shared" si="3"/>
        <v>7</v>
      </c>
      <c r="L10" s="124">
        <f t="shared" si="4"/>
        <v>5</v>
      </c>
      <c r="N10" s="293"/>
      <c r="O10" s="2">
        <v>7</v>
      </c>
      <c r="P10" s="346" t="s">
        <v>54</v>
      </c>
      <c r="Q10" s="347" t="s">
        <v>225</v>
      </c>
      <c r="R10" s="347" t="s">
        <v>226</v>
      </c>
      <c r="S10" s="347" t="s">
        <v>25</v>
      </c>
      <c r="T10" s="348" t="s">
        <v>72</v>
      </c>
      <c r="U10" s="349">
        <v>5</v>
      </c>
      <c r="W10" s="293"/>
    </row>
    <row r="11" spans="1:23" x14ac:dyDescent="0.25">
      <c r="C11" s="350"/>
      <c r="D11" s="350"/>
      <c r="E11" s="350"/>
      <c r="F11" s="350"/>
      <c r="G11" s="350"/>
      <c r="I11" s="124" t="str">
        <f t="shared" si="1"/>
        <v>Bern</v>
      </c>
      <c r="J11" s="124" t="str">
        <f t="shared" si="2"/>
        <v>Espace Mittelland</v>
      </c>
      <c r="K11" s="124">
        <f t="shared" si="3"/>
        <v>8</v>
      </c>
      <c r="L11" s="124">
        <f t="shared" si="4"/>
        <v>6</v>
      </c>
      <c r="N11" s="293"/>
      <c r="O11" s="2">
        <v>8</v>
      </c>
      <c r="P11" s="352" t="s">
        <v>52</v>
      </c>
      <c r="Q11" s="300" t="s">
        <v>133</v>
      </c>
      <c r="R11" s="304" t="s">
        <v>210</v>
      </c>
      <c r="S11" s="347" t="s">
        <v>19</v>
      </c>
      <c r="T11" s="348" t="s">
        <v>74</v>
      </c>
      <c r="U11" s="349">
        <v>6</v>
      </c>
      <c r="W11" s="293"/>
    </row>
    <row r="12" spans="1:23" x14ac:dyDescent="0.25">
      <c r="I12" s="124" t="str">
        <f t="shared" si="1"/>
        <v>Freiburg</v>
      </c>
      <c r="J12" s="124" t="str">
        <f t="shared" si="2"/>
        <v>Espace Mittelland</v>
      </c>
      <c r="K12" s="124">
        <f t="shared" si="3"/>
        <v>9</v>
      </c>
      <c r="L12" s="124">
        <f t="shared" si="4"/>
        <v>7</v>
      </c>
      <c r="N12" s="293"/>
      <c r="O12" s="2">
        <v>9</v>
      </c>
      <c r="P12" s="352" t="s">
        <v>55</v>
      </c>
      <c r="Q12" s="300" t="s">
        <v>97</v>
      </c>
      <c r="R12" s="347" t="s">
        <v>222</v>
      </c>
      <c r="S12" s="300" t="s">
        <v>20</v>
      </c>
      <c r="T12" s="348" t="s">
        <v>74</v>
      </c>
      <c r="U12" s="349">
        <v>7</v>
      </c>
      <c r="W12" s="293"/>
    </row>
    <row r="13" spans="1:23" ht="14.4" thickBot="1" x14ac:dyDescent="0.3">
      <c r="C13" s="353"/>
      <c r="D13" s="354" t="s">
        <v>417</v>
      </c>
      <c r="E13" s="353"/>
      <c r="F13" s="353"/>
      <c r="G13" s="353"/>
      <c r="I13" s="124" t="str">
        <f t="shared" si="1"/>
        <v>Genf</v>
      </c>
      <c r="J13" s="124" t="str">
        <f t="shared" si="2"/>
        <v>Région lémanique</v>
      </c>
      <c r="K13" s="124">
        <f t="shared" si="3"/>
        <v>10</v>
      </c>
      <c r="L13" s="124">
        <f t="shared" si="4"/>
        <v>8</v>
      </c>
      <c r="N13" s="293"/>
      <c r="O13" s="2">
        <v>10</v>
      </c>
      <c r="P13" s="308" t="s">
        <v>205</v>
      </c>
      <c r="Q13" s="347" t="s">
        <v>134</v>
      </c>
      <c r="R13" s="347" t="s">
        <v>243</v>
      </c>
      <c r="S13" s="347" t="s">
        <v>16</v>
      </c>
      <c r="T13" s="348" t="s">
        <v>71</v>
      </c>
      <c r="U13" s="349">
        <v>8</v>
      </c>
      <c r="W13" s="293"/>
    </row>
    <row r="14" spans="1:23" x14ac:dyDescent="0.25">
      <c r="C14" s="353"/>
      <c r="D14" s="161" t="s">
        <v>149</v>
      </c>
      <c r="E14" s="175" t="s">
        <v>142</v>
      </c>
      <c r="F14" s="162" t="s">
        <v>144</v>
      </c>
      <c r="G14" s="353"/>
      <c r="I14" s="124" t="str">
        <f t="shared" si="1"/>
        <v>Glarus</v>
      </c>
      <c r="J14" s="124" t="str">
        <f t="shared" si="2"/>
        <v>Ostschweiz</v>
      </c>
      <c r="K14" s="124">
        <f t="shared" si="3"/>
        <v>11</v>
      </c>
      <c r="L14" s="124">
        <f t="shared" si="4"/>
        <v>9</v>
      </c>
      <c r="N14" s="293"/>
      <c r="O14" s="2">
        <v>11</v>
      </c>
      <c r="P14" s="308" t="s">
        <v>135</v>
      </c>
      <c r="Q14" s="347" t="s">
        <v>218</v>
      </c>
      <c r="R14" s="347" t="s">
        <v>219</v>
      </c>
      <c r="S14" s="347" t="s">
        <v>29</v>
      </c>
      <c r="T14" s="348" t="s">
        <v>73</v>
      </c>
      <c r="U14" s="349">
        <v>9</v>
      </c>
      <c r="W14" s="293"/>
    </row>
    <row r="15" spans="1:23" ht="13.8" thickBot="1" x14ac:dyDescent="0.3">
      <c r="C15" s="353"/>
      <c r="D15" s="147" t="str">
        <f>'KV Massnahmen'!B20</f>
        <v/>
      </c>
      <c r="E15" s="148" t="str">
        <f>IFERROR(IF(VLOOKUP(D15,$I$5:$L$31,2,FALSE)=0,"",VLOOKUP(D15,$I$5:$L$31,2,FALSE)),"NIL")</f>
        <v/>
      </c>
      <c r="F15" s="149">
        <f>IFERROR(VLOOKUP(D15,$I$5:$L$31,4,FALSE),"NIL")</f>
        <v>0</v>
      </c>
      <c r="G15" s="353"/>
      <c r="I15" s="124" t="str">
        <f t="shared" si="1"/>
        <v>Graubünden</v>
      </c>
      <c r="J15" s="124" t="str">
        <f t="shared" si="2"/>
        <v>Ostschweiz</v>
      </c>
      <c r="K15" s="124">
        <f t="shared" si="3"/>
        <v>12</v>
      </c>
      <c r="L15" s="124">
        <f t="shared" si="4"/>
        <v>10</v>
      </c>
      <c r="N15" s="293"/>
      <c r="O15" s="2">
        <v>12</v>
      </c>
      <c r="P15" s="352" t="s">
        <v>56</v>
      </c>
      <c r="Q15" s="347" t="s">
        <v>237</v>
      </c>
      <c r="R15" s="347" t="s">
        <v>247</v>
      </c>
      <c r="S15" s="347" t="s">
        <v>30</v>
      </c>
      <c r="T15" s="348" t="s">
        <v>73</v>
      </c>
      <c r="U15" s="349">
        <v>10</v>
      </c>
      <c r="W15" s="293"/>
    </row>
    <row r="16" spans="1:23" x14ac:dyDescent="0.25">
      <c r="C16" s="353"/>
      <c r="D16" s="353"/>
      <c r="E16" s="353"/>
      <c r="F16" s="353"/>
      <c r="G16" s="353"/>
      <c r="I16" s="124" t="str">
        <f t="shared" si="1"/>
        <v>Jura</v>
      </c>
      <c r="J16" s="124" t="str">
        <f t="shared" si="2"/>
        <v>Espace Mittelland</v>
      </c>
      <c r="K16" s="124">
        <f t="shared" si="3"/>
        <v>13</v>
      </c>
      <c r="L16" s="124">
        <f t="shared" si="4"/>
        <v>11</v>
      </c>
      <c r="N16" s="293"/>
      <c r="O16" s="2">
        <v>13</v>
      </c>
      <c r="P16" s="308" t="s">
        <v>136</v>
      </c>
      <c r="Q16" s="300" t="s">
        <v>136</v>
      </c>
      <c r="R16" s="347" t="s">
        <v>244</v>
      </c>
      <c r="S16" s="347" t="s">
        <v>21</v>
      </c>
      <c r="T16" s="348" t="s">
        <v>74</v>
      </c>
      <c r="U16" s="349">
        <v>11</v>
      </c>
      <c r="W16" s="293"/>
    </row>
    <row r="17" spans="9:23" x14ac:dyDescent="0.25">
      <c r="I17" s="124" t="str">
        <f t="shared" si="1"/>
        <v>Luzern</v>
      </c>
      <c r="J17" s="124" t="str">
        <f t="shared" si="2"/>
        <v>Zentralschweiz</v>
      </c>
      <c r="K17" s="124">
        <f t="shared" si="3"/>
        <v>14</v>
      </c>
      <c r="L17" s="124">
        <f t="shared" si="4"/>
        <v>12</v>
      </c>
      <c r="N17" s="293"/>
      <c r="O17" s="2">
        <v>14</v>
      </c>
      <c r="P17" s="352" t="s">
        <v>57</v>
      </c>
      <c r="Q17" s="347" t="s">
        <v>211</v>
      </c>
      <c r="R17" s="347" t="s">
        <v>212</v>
      </c>
      <c r="S17" s="347" t="s">
        <v>34</v>
      </c>
      <c r="T17" s="348" t="s">
        <v>75</v>
      </c>
      <c r="U17" s="349">
        <v>12</v>
      </c>
      <c r="W17" s="293"/>
    </row>
    <row r="18" spans="9:23" x14ac:dyDescent="0.25">
      <c r="I18" s="124" t="str">
        <f t="shared" si="1"/>
        <v>Neuenburg</v>
      </c>
      <c r="J18" s="124" t="str">
        <f t="shared" si="2"/>
        <v>Espace Mittelland</v>
      </c>
      <c r="K18" s="124">
        <f t="shared" si="3"/>
        <v>15</v>
      </c>
      <c r="L18" s="124">
        <f t="shared" si="4"/>
        <v>13</v>
      </c>
      <c r="N18" s="293"/>
      <c r="O18" s="2">
        <v>15</v>
      </c>
      <c r="P18" s="308" t="s">
        <v>204</v>
      </c>
      <c r="Q18" s="347" t="s">
        <v>137</v>
      </c>
      <c r="R18" s="347" t="s">
        <v>137</v>
      </c>
      <c r="S18" s="347" t="s">
        <v>22</v>
      </c>
      <c r="T18" s="348" t="s">
        <v>74</v>
      </c>
      <c r="U18" s="349">
        <v>13</v>
      </c>
      <c r="W18" s="293"/>
    </row>
    <row r="19" spans="9:23" x14ac:dyDescent="0.25">
      <c r="I19" s="124" t="str">
        <f t="shared" si="1"/>
        <v>Nidwalden</v>
      </c>
      <c r="J19" s="124" t="str">
        <f t="shared" si="2"/>
        <v>Zentralschweiz</v>
      </c>
      <c r="K19" s="124">
        <f t="shared" si="3"/>
        <v>16</v>
      </c>
      <c r="L19" s="124">
        <f t="shared" si="4"/>
        <v>14</v>
      </c>
      <c r="N19" s="293"/>
      <c r="O19" s="2">
        <v>16</v>
      </c>
      <c r="P19" s="352" t="s">
        <v>58</v>
      </c>
      <c r="Q19" s="347" t="s">
        <v>216</v>
      </c>
      <c r="R19" s="347" t="s">
        <v>217</v>
      </c>
      <c r="S19" s="347" t="s">
        <v>35</v>
      </c>
      <c r="T19" s="304" t="s">
        <v>75</v>
      </c>
      <c r="U19" s="349">
        <v>14</v>
      </c>
      <c r="W19" s="293"/>
    </row>
    <row r="20" spans="9:23" x14ac:dyDescent="0.25">
      <c r="I20" s="124" t="str">
        <f t="shared" si="1"/>
        <v>Obwalden</v>
      </c>
      <c r="J20" s="124" t="str">
        <f t="shared" si="2"/>
        <v>Zentralschweiz</v>
      </c>
      <c r="K20" s="124">
        <f t="shared" si="3"/>
        <v>17</v>
      </c>
      <c r="L20" s="124">
        <f t="shared" si="4"/>
        <v>15</v>
      </c>
      <c r="N20" s="293"/>
      <c r="O20" s="2">
        <v>17</v>
      </c>
      <c r="P20" s="352" t="s">
        <v>59</v>
      </c>
      <c r="Q20" s="347" t="s">
        <v>214</v>
      </c>
      <c r="R20" s="347" t="s">
        <v>215</v>
      </c>
      <c r="S20" s="347" t="s">
        <v>36</v>
      </c>
      <c r="T20" s="348" t="s">
        <v>75</v>
      </c>
      <c r="U20" s="349">
        <v>15</v>
      </c>
      <c r="W20" s="293"/>
    </row>
    <row r="21" spans="9:23" x14ac:dyDescent="0.25">
      <c r="I21" s="124" t="str">
        <f t="shared" si="1"/>
        <v>Schaffhausen</v>
      </c>
      <c r="J21" s="124" t="str">
        <f t="shared" si="2"/>
        <v>Ostschweiz</v>
      </c>
      <c r="K21" s="124">
        <f t="shared" si="3"/>
        <v>18</v>
      </c>
      <c r="L21" s="124">
        <f t="shared" si="4"/>
        <v>16</v>
      </c>
      <c r="N21" s="293"/>
      <c r="O21" s="2">
        <v>18</v>
      </c>
      <c r="P21" s="352" t="s">
        <v>62</v>
      </c>
      <c r="Q21" s="347" t="s">
        <v>229</v>
      </c>
      <c r="R21" s="347" t="s">
        <v>230</v>
      </c>
      <c r="S21" s="355" t="s">
        <v>33</v>
      </c>
      <c r="T21" s="348" t="s">
        <v>73</v>
      </c>
      <c r="U21" s="349">
        <v>16</v>
      </c>
      <c r="W21" s="293"/>
    </row>
    <row r="22" spans="9:23" x14ac:dyDescent="0.25">
      <c r="I22" s="124" t="str">
        <f t="shared" si="1"/>
        <v>Schwyz</v>
      </c>
      <c r="J22" s="124" t="str">
        <f t="shared" si="2"/>
        <v>Zentralschweiz</v>
      </c>
      <c r="K22" s="124">
        <f t="shared" si="3"/>
        <v>19</v>
      </c>
      <c r="L22" s="124">
        <f t="shared" si="4"/>
        <v>17</v>
      </c>
      <c r="N22" s="293"/>
      <c r="O22" s="2">
        <v>19</v>
      </c>
      <c r="P22" s="352" t="s">
        <v>64</v>
      </c>
      <c r="Q22" s="347" t="s">
        <v>246</v>
      </c>
      <c r="R22" s="347" t="s">
        <v>213</v>
      </c>
      <c r="S22" s="355" t="s">
        <v>37</v>
      </c>
      <c r="T22" s="356" t="s">
        <v>75</v>
      </c>
      <c r="U22" s="349">
        <v>17</v>
      </c>
      <c r="W22" s="293"/>
    </row>
    <row r="23" spans="9:23" x14ac:dyDescent="0.25">
      <c r="I23" s="124" t="str">
        <f t="shared" si="1"/>
        <v>Solothurn</v>
      </c>
      <c r="J23" s="124" t="str">
        <f t="shared" si="2"/>
        <v>Espace Mittelland</v>
      </c>
      <c r="K23" s="124">
        <f t="shared" si="3"/>
        <v>20</v>
      </c>
      <c r="L23" s="124">
        <f t="shared" si="4"/>
        <v>18</v>
      </c>
      <c r="N23" s="293"/>
      <c r="O23" s="2">
        <v>20</v>
      </c>
      <c r="P23" s="352" t="s">
        <v>61</v>
      </c>
      <c r="Q23" s="347" t="s">
        <v>223</v>
      </c>
      <c r="R23" s="347" t="s">
        <v>224</v>
      </c>
      <c r="S23" s="355" t="s">
        <v>23</v>
      </c>
      <c r="T23" s="355" t="s">
        <v>74</v>
      </c>
      <c r="U23" s="349">
        <v>18</v>
      </c>
      <c r="W23" s="293"/>
    </row>
    <row r="24" spans="9:23" x14ac:dyDescent="0.25">
      <c r="I24" s="124" t="str">
        <f t="shared" si="1"/>
        <v>St. Gallen</v>
      </c>
      <c r="J24" s="124" t="str">
        <f t="shared" si="2"/>
        <v>Ostschweiz</v>
      </c>
      <c r="K24" s="124">
        <f t="shared" si="3"/>
        <v>21</v>
      </c>
      <c r="L24" s="124">
        <f t="shared" si="4"/>
        <v>19</v>
      </c>
      <c r="N24" s="293"/>
      <c r="O24" s="2">
        <v>21</v>
      </c>
      <c r="P24" s="352" t="s">
        <v>245</v>
      </c>
      <c r="Q24" s="347" t="s">
        <v>235</v>
      </c>
      <c r="R24" s="347" t="s">
        <v>236</v>
      </c>
      <c r="S24" s="355" t="s">
        <v>31</v>
      </c>
      <c r="T24" s="355" t="s">
        <v>73</v>
      </c>
      <c r="U24" s="349">
        <v>19</v>
      </c>
      <c r="W24" s="293"/>
    </row>
    <row r="25" spans="9:23" x14ac:dyDescent="0.25">
      <c r="I25" s="124" t="str">
        <f t="shared" si="1"/>
        <v>Tessin</v>
      </c>
      <c r="J25" s="124" t="str">
        <f t="shared" si="2"/>
        <v>Ticino</v>
      </c>
      <c r="K25" s="124">
        <f t="shared" si="3"/>
        <v>22</v>
      </c>
      <c r="L25" s="124">
        <f t="shared" si="4"/>
        <v>20</v>
      </c>
      <c r="N25" s="293"/>
      <c r="O25" s="2">
        <v>22</v>
      </c>
      <c r="P25" s="352" t="s">
        <v>65</v>
      </c>
      <c r="Q25" s="347" t="s">
        <v>65</v>
      </c>
      <c r="R25" s="347" t="s">
        <v>164</v>
      </c>
      <c r="S25" s="357" t="s">
        <v>39</v>
      </c>
      <c r="T25" s="357" t="s">
        <v>164</v>
      </c>
      <c r="U25" s="349">
        <v>20</v>
      </c>
      <c r="W25" s="293"/>
    </row>
    <row r="26" spans="9:23" x14ac:dyDescent="0.25">
      <c r="I26" s="124" t="str">
        <f t="shared" si="1"/>
        <v>Thurgau</v>
      </c>
      <c r="J26" s="124" t="str">
        <f t="shared" si="2"/>
        <v>Ostschweiz</v>
      </c>
      <c r="K26" s="124">
        <f t="shared" si="3"/>
        <v>23</v>
      </c>
      <c r="L26" s="124">
        <f t="shared" si="4"/>
        <v>21</v>
      </c>
      <c r="N26" s="293"/>
      <c r="O26" s="2">
        <v>23</v>
      </c>
      <c r="P26" s="352" t="s">
        <v>63</v>
      </c>
      <c r="Q26" s="300" t="s">
        <v>240</v>
      </c>
      <c r="R26" s="300" t="s">
        <v>241</v>
      </c>
      <c r="S26" s="355" t="s">
        <v>32</v>
      </c>
      <c r="T26" s="355" t="s">
        <v>73</v>
      </c>
      <c r="U26" s="349">
        <v>21</v>
      </c>
      <c r="W26" s="293"/>
    </row>
    <row r="27" spans="9:23" x14ac:dyDescent="0.25">
      <c r="I27" s="124" t="str">
        <f t="shared" si="1"/>
        <v>Uri</v>
      </c>
      <c r="J27" s="124" t="str">
        <f t="shared" si="2"/>
        <v>Zentralschweiz</v>
      </c>
      <c r="K27" s="124">
        <f t="shared" si="3"/>
        <v>24</v>
      </c>
      <c r="L27" s="124">
        <f t="shared" si="4"/>
        <v>22</v>
      </c>
      <c r="N27" s="293"/>
      <c r="O27" s="2">
        <v>24</v>
      </c>
      <c r="P27" s="352" t="s">
        <v>66</v>
      </c>
      <c r="Q27" s="347" t="s">
        <v>66</v>
      </c>
      <c r="R27" s="347" t="s">
        <v>66</v>
      </c>
      <c r="S27" s="347" t="s">
        <v>40</v>
      </c>
      <c r="T27" s="348" t="s">
        <v>75</v>
      </c>
      <c r="U27" s="349">
        <v>22</v>
      </c>
      <c r="W27" s="293"/>
    </row>
    <row r="28" spans="9:23" x14ac:dyDescent="0.25">
      <c r="I28" s="124" t="str">
        <f t="shared" si="1"/>
        <v>Waadt</v>
      </c>
      <c r="J28" s="124" t="str">
        <f t="shared" si="2"/>
        <v>Région lémanique</v>
      </c>
      <c r="K28" s="124">
        <f t="shared" si="3"/>
        <v>25</v>
      </c>
      <c r="L28" s="124">
        <f t="shared" si="4"/>
        <v>23</v>
      </c>
      <c r="N28" s="293"/>
      <c r="O28" s="2">
        <v>25</v>
      </c>
      <c r="P28" s="308" t="s">
        <v>206</v>
      </c>
      <c r="Q28" s="300" t="s">
        <v>138</v>
      </c>
      <c r="R28" s="347" t="s">
        <v>138</v>
      </c>
      <c r="S28" s="347" t="s">
        <v>17</v>
      </c>
      <c r="T28" s="348" t="s">
        <v>71</v>
      </c>
      <c r="U28" s="349">
        <v>23</v>
      </c>
      <c r="W28" s="293"/>
    </row>
    <row r="29" spans="9:23" x14ac:dyDescent="0.25">
      <c r="I29" s="124" t="str">
        <f t="shared" si="1"/>
        <v>Wallis</v>
      </c>
      <c r="J29" s="124" t="str">
        <f t="shared" si="2"/>
        <v>Région lémanique</v>
      </c>
      <c r="K29" s="124">
        <f t="shared" si="3"/>
        <v>26</v>
      </c>
      <c r="L29" s="124">
        <f t="shared" si="4"/>
        <v>24</v>
      </c>
      <c r="N29" s="293"/>
      <c r="O29" s="2">
        <v>26</v>
      </c>
      <c r="P29" s="308" t="s">
        <v>67</v>
      </c>
      <c r="Q29" s="300" t="s">
        <v>139</v>
      </c>
      <c r="R29" s="347" t="s">
        <v>242</v>
      </c>
      <c r="S29" s="347" t="s">
        <v>18</v>
      </c>
      <c r="T29" s="348" t="s">
        <v>71</v>
      </c>
      <c r="U29" s="349">
        <v>24</v>
      </c>
      <c r="W29" s="293"/>
    </row>
    <row r="30" spans="9:23" x14ac:dyDescent="0.25">
      <c r="I30" s="124" t="str">
        <f t="shared" si="1"/>
        <v>Zug</v>
      </c>
      <c r="J30" s="124" t="str">
        <f t="shared" si="2"/>
        <v>Zentralschweiz</v>
      </c>
      <c r="K30" s="124">
        <f t="shared" si="3"/>
        <v>27</v>
      </c>
      <c r="L30" s="124">
        <f t="shared" si="4"/>
        <v>25</v>
      </c>
      <c r="N30" s="293"/>
      <c r="O30" s="2">
        <v>27</v>
      </c>
      <c r="P30" s="352" t="s">
        <v>68</v>
      </c>
      <c r="Q30" s="347" t="s">
        <v>220</v>
      </c>
      <c r="R30" s="347" t="s">
        <v>221</v>
      </c>
      <c r="S30" s="347" t="s">
        <v>38</v>
      </c>
      <c r="T30" s="348" t="s">
        <v>75</v>
      </c>
      <c r="U30" s="349">
        <v>25</v>
      </c>
      <c r="W30" s="293"/>
    </row>
    <row r="31" spans="9:23" ht="13.8" thickBot="1" x14ac:dyDescent="0.3">
      <c r="I31" s="127" t="str">
        <f t="shared" si="1"/>
        <v>Zürich</v>
      </c>
      <c r="J31" s="127" t="str">
        <f t="shared" si="2"/>
        <v>Zürich</v>
      </c>
      <c r="K31" s="127">
        <f t="shared" si="3"/>
        <v>28</v>
      </c>
      <c r="L31" s="127">
        <f t="shared" si="4"/>
        <v>26</v>
      </c>
      <c r="N31" s="293"/>
      <c r="O31" s="2">
        <v>28</v>
      </c>
      <c r="P31" s="358" t="s">
        <v>69</v>
      </c>
      <c r="Q31" s="359" t="s">
        <v>208</v>
      </c>
      <c r="R31" s="359" t="s">
        <v>209</v>
      </c>
      <c r="S31" s="359" t="s">
        <v>26</v>
      </c>
      <c r="T31" s="360" t="s">
        <v>69</v>
      </c>
      <c r="U31" s="361">
        <v>26</v>
      </c>
      <c r="W31" s="293"/>
    </row>
    <row r="32" spans="9:23" x14ac:dyDescent="0.25">
      <c r="N32" s="293"/>
      <c r="W32" s="293"/>
    </row>
    <row r="33" spans="12:23" x14ac:dyDescent="0.25">
      <c r="N33" s="293"/>
      <c r="O33" s="293"/>
      <c r="P33" s="293"/>
      <c r="Q33" s="293"/>
      <c r="R33" s="293"/>
      <c r="S33" s="293"/>
      <c r="T33" s="293"/>
      <c r="U33" s="293"/>
      <c r="V33" s="293"/>
      <c r="W33" s="293"/>
    </row>
    <row r="45" spans="12:23" x14ac:dyDescent="0.25">
      <c r="M45" s="1"/>
      <c r="N45" s="1"/>
    </row>
    <row r="46" spans="12:23" x14ac:dyDescent="0.25">
      <c r="L46" s="1"/>
      <c r="M46" s="1"/>
      <c r="N46" s="1"/>
    </row>
    <row r="47" spans="12:23" x14ac:dyDescent="0.25">
      <c r="M47" s="1"/>
      <c r="N47" s="1"/>
    </row>
    <row r="49" spans="13:15" x14ac:dyDescent="0.25">
      <c r="O49" s="1"/>
    </row>
    <row r="50" spans="13:15" x14ac:dyDescent="0.25">
      <c r="M50" s="1"/>
      <c r="N50" s="1"/>
    </row>
    <row r="52" spans="13:15" x14ac:dyDescent="0.25">
      <c r="M52" s="1"/>
      <c r="N52" s="1"/>
    </row>
    <row r="56" spans="13:15" x14ac:dyDescent="0.25">
      <c r="M56" s="1"/>
      <c r="N56" s="1"/>
    </row>
    <row r="59" spans="13:15" x14ac:dyDescent="0.25">
      <c r="O59" s="1"/>
    </row>
    <row r="62" spans="13:15" x14ac:dyDescent="0.25">
      <c r="M62" s="1"/>
      <c r="N62" s="1"/>
    </row>
    <row r="63" spans="13:15" x14ac:dyDescent="0.25">
      <c r="M63" s="1"/>
      <c r="N63" s="1"/>
    </row>
  </sheetData>
  <sheetProtection algorithmName="SHA-512" hashValue="7hivCZAZGuTd1OSf6LhGHUqdZ+yFXmj8Qv4J2f61llEf/jV1MfJbQbvPjo5fPQTx3TkrzoLb01rqQw+L3H18HQ==" saltValue="ea4MnFlFZCmblAXOiDyHqg==" spinCount="100000" sheet="1" objects="1" scenarios="1"/>
  <sortState ref="L37:N62">
    <sortCondition ref="L37:L62"/>
  </sortState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F190"/>
  <sheetViews>
    <sheetView zoomScale="70" zoomScaleNormal="70" workbookViewId="0">
      <selection sqref="A1:XFD1048576"/>
    </sheetView>
  </sheetViews>
  <sheetFormatPr baseColWidth="10" defaultColWidth="10.88671875" defaultRowHeight="13.2" x14ac:dyDescent="0.25"/>
  <cols>
    <col min="1" max="1" width="13.5546875" style="362" customWidth="1"/>
    <col min="2" max="2" width="7.44140625" style="362" bestFit="1" customWidth="1"/>
    <col min="3" max="3" width="9.44140625" style="362" bestFit="1" customWidth="1"/>
    <col min="4" max="4" width="8.44140625" style="362" bestFit="1" customWidth="1"/>
    <col min="5" max="5" width="5.44140625" style="362" customWidth="1"/>
    <col min="6" max="6" width="2" style="362" customWidth="1"/>
    <col min="7" max="7" width="2.6640625" style="362" customWidth="1"/>
    <col min="8" max="8" width="29.109375" style="362" customWidth="1"/>
    <col min="9" max="9" width="11.44140625" style="362" customWidth="1"/>
    <col min="10" max="10" width="10" style="362" customWidth="1"/>
    <col min="11" max="11" width="9.109375" style="362" customWidth="1"/>
    <col min="12" max="12" width="6.88671875" style="362" customWidth="1"/>
    <col min="13" max="13" width="5.5546875" style="362" customWidth="1"/>
    <col min="14" max="14" width="4.5546875" style="362" customWidth="1"/>
    <col min="15" max="15" width="22.88671875" style="362" customWidth="1"/>
    <col min="16" max="16" width="30.44140625" style="362" customWidth="1"/>
    <col min="17" max="17" width="2.5546875" style="362" customWidth="1"/>
    <col min="18" max="18" width="4.5546875" style="362" customWidth="1"/>
    <col min="19" max="19" width="22.88671875" style="362" customWidth="1"/>
    <col min="20" max="20" width="30.44140625" style="362" customWidth="1"/>
    <col min="21" max="21" width="2.5546875" style="362" customWidth="1"/>
    <col min="22" max="22" width="4.5546875" style="362" customWidth="1"/>
    <col min="23" max="23" width="22.88671875" style="362" customWidth="1"/>
    <col min="24" max="24" width="30.44140625" style="362" customWidth="1"/>
    <col min="25" max="25" width="2.44140625" style="362" customWidth="1"/>
    <col min="26" max="27" width="2.5546875" style="362" customWidth="1"/>
    <col min="28" max="28" width="5.5546875" style="402" customWidth="1"/>
    <col min="29" max="29" width="9" style="362" customWidth="1"/>
    <col min="30" max="30" width="27.109375" style="362" bestFit="1" customWidth="1"/>
    <col min="31" max="31" width="29.44140625" style="362" customWidth="1"/>
    <col min="32" max="32" width="9" style="362" customWidth="1"/>
    <col min="33" max="33" width="27.109375" style="362" bestFit="1" customWidth="1"/>
    <col min="34" max="34" width="29.44140625" style="362" customWidth="1"/>
    <col min="35" max="35" width="9" style="362" customWidth="1"/>
    <col min="36" max="36" width="27.109375" style="362" bestFit="1" customWidth="1"/>
    <col min="37" max="37" width="29.44140625" style="362" customWidth="1"/>
    <col min="38" max="38" width="9" style="362" customWidth="1"/>
    <col min="39" max="39" width="27.109375" style="362" bestFit="1" customWidth="1"/>
    <col min="40" max="40" width="29.44140625" style="362" customWidth="1"/>
    <col min="41" max="41" width="9" style="362" customWidth="1"/>
    <col min="42" max="42" width="27.109375" style="362" bestFit="1" customWidth="1"/>
    <col min="43" max="43" width="29.44140625" style="362" customWidth="1"/>
    <col min="44" max="44" width="3.44140625" style="362" customWidth="1"/>
    <col min="45" max="45" width="4" style="362" customWidth="1"/>
    <col min="46" max="46" width="5.5546875" style="362" customWidth="1"/>
    <col min="47" max="48" width="27.44140625" style="362" customWidth="1"/>
    <col min="49" max="49" width="3" style="362" customWidth="1"/>
    <col min="50" max="50" width="4.88671875" style="362" customWidth="1"/>
    <col min="51" max="51" width="27.109375" style="362" bestFit="1" customWidth="1"/>
    <col min="52" max="52" width="21.109375" style="362" customWidth="1"/>
    <col min="53" max="53" width="27.109375" style="362" bestFit="1" customWidth="1"/>
    <col min="54" max="54" width="27.109375" style="362" customWidth="1"/>
    <col min="55" max="55" width="27.109375" style="362" bestFit="1" customWidth="1"/>
    <col min="56" max="57" width="27.109375" style="362" customWidth="1"/>
    <col min="58" max="58" width="14.44140625" style="362" customWidth="1"/>
    <col min="59" max="59" width="2.88671875" style="362" customWidth="1"/>
    <col min="60" max="16384" width="10.88671875" style="362"/>
  </cols>
  <sheetData>
    <row r="1" spans="1:58" ht="15.6" x14ac:dyDescent="0.3">
      <c r="AA1" s="363"/>
      <c r="AB1" s="294" t="s">
        <v>261</v>
      </c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</row>
    <row r="2" spans="1:58" x14ac:dyDescent="0.25">
      <c r="AA2" s="363"/>
      <c r="AB2" s="364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</row>
    <row r="3" spans="1:58" ht="14.4" thickBot="1" x14ac:dyDescent="0.3">
      <c r="G3" s="365"/>
      <c r="H3" s="366" t="s">
        <v>415</v>
      </c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7" t="s">
        <v>264</v>
      </c>
      <c r="W3" s="365"/>
      <c r="X3" s="365"/>
      <c r="Y3" s="365"/>
      <c r="AA3" s="363"/>
      <c r="AB3" s="368"/>
      <c r="AC3" s="154" t="s">
        <v>116</v>
      </c>
      <c r="AD3" s="369"/>
      <c r="AE3" s="369"/>
      <c r="AF3" s="154" t="s">
        <v>117</v>
      </c>
      <c r="AG3" s="369"/>
      <c r="AH3" s="369"/>
      <c r="AI3" s="154" t="s">
        <v>118</v>
      </c>
      <c r="AJ3" s="369"/>
      <c r="AK3" s="369"/>
      <c r="AL3" s="154" t="s">
        <v>119</v>
      </c>
      <c r="AM3" s="369"/>
      <c r="AN3" s="369"/>
      <c r="AO3" s="154" t="s">
        <v>257</v>
      </c>
      <c r="AP3" s="369"/>
      <c r="AQ3" s="369"/>
      <c r="AS3" s="363"/>
      <c r="AY3" s="122" t="s">
        <v>116</v>
      </c>
      <c r="BA3" s="122" t="s">
        <v>117</v>
      </c>
      <c r="BC3" s="122" t="s">
        <v>118</v>
      </c>
      <c r="BE3" s="122" t="s">
        <v>119</v>
      </c>
    </row>
    <row r="4" spans="1:58" ht="13.8" thickBot="1" x14ac:dyDescent="0.3">
      <c r="A4" s="120" t="s">
        <v>120</v>
      </c>
      <c r="B4" s="121"/>
      <c r="C4" s="121"/>
      <c r="D4" s="121"/>
      <c r="E4" s="121" t="s">
        <v>144</v>
      </c>
      <c r="F4" s="123"/>
      <c r="G4" s="259"/>
      <c r="H4" s="161" t="s">
        <v>122</v>
      </c>
      <c r="I4" s="175"/>
      <c r="J4" s="175"/>
      <c r="K4" s="175"/>
      <c r="L4" s="162" t="s">
        <v>144</v>
      </c>
      <c r="N4" s="121" t="s">
        <v>260</v>
      </c>
      <c r="O4" s="121"/>
      <c r="P4" s="121"/>
      <c r="R4" s="121" t="s">
        <v>262</v>
      </c>
      <c r="S4" s="121"/>
      <c r="T4" s="121"/>
      <c r="V4" s="121" t="s">
        <v>263</v>
      </c>
      <c r="W4" s="121"/>
      <c r="X4" s="121"/>
      <c r="Y4" s="365"/>
      <c r="AA4" s="363"/>
      <c r="AB4" s="123">
        <v>1</v>
      </c>
      <c r="AC4" s="155" t="s">
        <v>248</v>
      </c>
      <c r="AD4" s="156" t="s">
        <v>159</v>
      </c>
      <c r="AE4" s="159" t="s">
        <v>252</v>
      </c>
      <c r="AF4" s="155" t="s">
        <v>249</v>
      </c>
      <c r="AG4" s="156" t="s">
        <v>160</v>
      </c>
      <c r="AH4" s="157" t="s">
        <v>253</v>
      </c>
      <c r="AI4" s="155" t="s">
        <v>250</v>
      </c>
      <c r="AJ4" s="156" t="s">
        <v>163</v>
      </c>
      <c r="AK4" s="157" t="s">
        <v>254</v>
      </c>
      <c r="AL4" s="155" t="s">
        <v>251</v>
      </c>
      <c r="AM4" s="156" t="s">
        <v>161</v>
      </c>
      <c r="AN4" s="157" t="s">
        <v>255</v>
      </c>
      <c r="AO4" s="155" t="s">
        <v>258</v>
      </c>
      <c r="AP4" s="156" t="s">
        <v>259</v>
      </c>
      <c r="AQ4" s="157" t="s">
        <v>256</v>
      </c>
      <c r="AS4" s="363"/>
      <c r="AU4" s="121" t="s">
        <v>124</v>
      </c>
      <c r="AV4" s="121" t="s">
        <v>162</v>
      </c>
      <c r="AW4" s="121"/>
      <c r="AX4" s="370" t="s">
        <v>123</v>
      </c>
      <c r="AY4" s="122" t="s">
        <v>116</v>
      </c>
      <c r="AZ4" s="122" t="s">
        <v>159</v>
      </c>
      <c r="BA4" s="122" t="s">
        <v>117</v>
      </c>
      <c r="BB4" s="122" t="s">
        <v>160</v>
      </c>
      <c r="BC4" s="122" t="s">
        <v>118</v>
      </c>
      <c r="BD4" s="122" t="s">
        <v>163</v>
      </c>
      <c r="BE4" s="122" t="s">
        <v>119</v>
      </c>
      <c r="BF4" s="122" t="s">
        <v>161</v>
      </c>
    </row>
    <row r="5" spans="1:58" ht="13.8" thickBot="1" x14ac:dyDescent="0.3">
      <c r="A5" s="135"/>
      <c r="B5" s="137"/>
      <c r="C5" s="151"/>
      <c r="D5" s="151"/>
      <c r="E5" s="152"/>
      <c r="F5" s="123"/>
      <c r="G5" s="259"/>
      <c r="H5" s="147">
        <f>IFERROR('KV Massnahmen'!B3,"NIL")</f>
        <v>0</v>
      </c>
      <c r="I5" s="148" t="str">
        <f>IFERROR(VLOOKUP($H$5,$A$5:$E$10,2,FALSE),"NIL")</f>
        <v>NIL</v>
      </c>
      <c r="J5" s="148" t="str">
        <f>IFERROR(VLOOKUP($H$5,$A$5:$E$10,3,FALSE),"NIL")</f>
        <v>NIL</v>
      </c>
      <c r="K5" s="148" t="str">
        <f>IFERROR(VLOOKUP($H$5,$A$5:$E$10,4,FALSE),"NIL")</f>
        <v>NIL</v>
      </c>
      <c r="L5" s="148" t="str">
        <f>IFERROR(VLOOKUP($H$5,$A$5:$E$10,5,FALSE),"NIL")</f>
        <v>NIL</v>
      </c>
      <c r="N5" s="143"/>
      <c r="O5" s="144"/>
      <c r="P5" s="153"/>
      <c r="R5" s="143"/>
      <c r="S5" s="144"/>
      <c r="T5" s="153"/>
      <c r="V5" s="143"/>
      <c r="W5" s="144"/>
      <c r="X5" s="166"/>
      <c r="Y5" s="365"/>
      <c r="AA5" s="363"/>
      <c r="AB5" s="123">
        <v>2</v>
      </c>
      <c r="AC5" s="160"/>
      <c r="AD5" s="371"/>
      <c r="AE5" s="372"/>
      <c r="AF5" s="160"/>
      <c r="AG5" s="371"/>
      <c r="AH5" s="373"/>
      <c r="AI5" s="160"/>
      <c r="AJ5" s="371"/>
      <c r="AK5" s="373"/>
      <c r="AL5" s="160"/>
      <c r="AM5" s="371"/>
      <c r="AN5" s="373"/>
      <c r="AO5" s="160"/>
      <c r="AP5" s="371"/>
      <c r="AQ5" s="373"/>
      <c r="AS5" s="363"/>
      <c r="AU5" s="135" t="str">
        <f t="shared" ref="AU5:AU36" si="0">IFERROR(IF(HLOOKUP($H$5,$AY$4:$BF$63,AX5,FALSE)="","",HLOOKUP($H$5,$AY$4:$BF$63,AX5,FALSE)),"")</f>
        <v/>
      </c>
      <c r="AV5" s="136" t="str">
        <f t="shared" ref="AV5:AV36" si="1">IFERROR(IF(HLOOKUP($I$5,$AY$4:$BF$63,AX5,FALSE)="","",HLOOKUP($I$5,$AY$4:$BF$63,AX5,FALSE)),"")</f>
        <v/>
      </c>
      <c r="AW5" s="123"/>
      <c r="AX5" s="362">
        <v>2</v>
      </c>
      <c r="AY5" s="374"/>
      <c r="AZ5" s="374"/>
      <c r="BA5" s="374"/>
      <c r="BB5" s="374"/>
      <c r="BC5" s="375"/>
      <c r="BD5" s="375"/>
      <c r="BE5" s="375"/>
      <c r="BF5" s="374"/>
    </row>
    <row r="6" spans="1:58" ht="13.8" thickBot="1" x14ac:dyDescent="0.3">
      <c r="A6" s="124" t="s">
        <v>116</v>
      </c>
      <c r="B6" s="123" t="s">
        <v>248</v>
      </c>
      <c r="C6" s="123" t="s">
        <v>159</v>
      </c>
      <c r="D6" s="123" t="s">
        <v>252</v>
      </c>
      <c r="E6" s="150">
        <v>1</v>
      </c>
      <c r="F6" s="123"/>
      <c r="G6" s="259"/>
      <c r="H6" s="123"/>
      <c r="I6" s="123"/>
      <c r="J6" s="123"/>
      <c r="K6" s="123"/>
      <c r="L6" s="123"/>
      <c r="N6" s="145" t="str">
        <f>IFERROR(IF(HLOOKUP($I$5,$AC$4:$AQ$63,$AB6,FALSE)="","",HLOOKUP($I$5,$AC$4:$AQ$63,$AB6,FALSE)),"")</f>
        <v/>
      </c>
      <c r="O6" s="142" t="str">
        <f>IFERROR(IF(HLOOKUP($J$5,$AC$4:$AQ$63,$AB6,FALSE)="","",HLOOKUP($J$5,$AC$4:$AQ$63,$AB6,FALSE)),"")</f>
        <v/>
      </c>
      <c r="P6" s="146" t="str">
        <f>IFERROR(IF(HLOOKUP($K$5,$AC$4:$AQ$63,$AB6,FALSE)="","",HLOOKUP($K$5,$AC$4:$AQ$63,$AB6,FALSE)),"")</f>
        <v/>
      </c>
      <c r="R6" s="145" t="str">
        <f>IFERROR(IF(N6=$I$8,N6,""),"")</f>
        <v/>
      </c>
      <c r="S6" s="142" t="str">
        <f>IFERROR(IF(N6=$I$8,O6,""),"")</f>
        <v/>
      </c>
      <c r="T6" s="146" t="str">
        <f>IFERROR(IF(N6=$I$8,P6,""),"")</f>
        <v/>
      </c>
      <c r="V6" s="160"/>
      <c r="W6" s="165"/>
      <c r="X6" s="146" t="str">
        <f t="array" ref="X6">IFERROR(IF(ROW(X1)&gt; COUNTA($T$6:$T$63), "",INDEX($T:$T, SMALL(IF(T$6:T$63&lt;&gt;"",
ROW($6:$63)), ROW(A1)))),"")</f>
        <v/>
      </c>
      <c r="Y6" s="365"/>
      <c r="AA6" s="363"/>
      <c r="AB6" s="123">
        <v>3</v>
      </c>
      <c r="AC6" s="145">
        <v>1</v>
      </c>
      <c r="AD6" s="142" t="s">
        <v>48</v>
      </c>
      <c r="AE6" s="376" t="s">
        <v>76</v>
      </c>
      <c r="AF6" s="145">
        <v>1</v>
      </c>
      <c r="AG6" s="142" t="s">
        <v>48</v>
      </c>
      <c r="AH6" s="377" t="s">
        <v>76</v>
      </c>
      <c r="AI6" s="145">
        <v>1</v>
      </c>
      <c r="AJ6" s="142" t="s">
        <v>48</v>
      </c>
      <c r="AK6" s="377" t="s">
        <v>76</v>
      </c>
      <c r="AL6" s="145"/>
      <c r="AM6" s="142"/>
      <c r="AN6" s="377"/>
      <c r="AO6" s="145"/>
      <c r="AP6" s="142"/>
      <c r="AQ6" s="377"/>
      <c r="AS6" s="363"/>
      <c r="AU6" s="124" t="str">
        <f t="shared" si="0"/>
        <v/>
      </c>
      <c r="AV6" s="123" t="str">
        <f t="shared" si="1"/>
        <v/>
      </c>
      <c r="AW6" s="123"/>
      <c r="AX6" s="362">
        <v>3</v>
      </c>
      <c r="AY6" s="378" t="s">
        <v>76</v>
      </c>
      <c r="AZ6" s="379" t="s">
        <v>48</v>
      </c>
      <c r="BA6" s="378" t="s">
        <v>76</v>
      </c>
      <c r="BB6" s="378" t="s">
        <v>48</v>
      </c>
      <c r="BC6" s="380" t="s">
        <v>76</v>
      </c>
      <c r="BD6" s="380" t="s">
        <v>48</v>
      </c>
      <c r="BE6" s="381"/>
      <c r="BF6" s="126"/>
    </row>
    <row r="7" spans="1:58" x14ac:dyDescent="0.25">
      <c r="A7" s="124" t="s">
        <v>117</v>
      </c>
      <c r="B7" s="123" t="s">
        <v>249</v>
      </c>
      <c r="C7" s="123" t="s">
        <v>160</v>
      </c>
      <c r="D7" s="123" t="s">
        <v>253</v>
      </c>
      <c r="E7" s="150">
        <v>2</v>
      </c>
      <c r="F7" s="123"/>
      <c r="G7" s="259"/>
      <c r="H7" s="161" t="s">
        <v>149</v>
      </c>
      <c r="I7" s="162"/>
      <c r="J7" s="123"/>
      <c r="K7" s="123"/>
      <c r="L7" s="123"/>
      <c r="M7" s="123"/>
      <c r="N7" s="145" t="str">
        <f t="shared" ref="N7:N38" si="2">IFERROR(IF(HLOOKUP($I$5,$AC$4:$AN$63,$AB7,FALSE)="","",HLOOKUP($I$5,$AC$4:$AN$63,$AB7,FALSE)),"")</f>
        <v/>
      </c>
      <c r="O7" s="142" t="str">
        <f t="shared" ref="O7:O38" si="3">IFERROR(IF(HLOOKUP($J$5,$AC$4:$AN$63,$AB7,FALSE)="","",HLOOKUP($J$5,$AC$4:$AN$63,$AB7,FALSE)),"")</f>
        <v/>
      </c>
      <c r="P7" s="146" t="str">
        <f t="shared" ref="P7:P38" si="4">IFERROR(IF(HLOOKUP($K$5,$AC$4:$AN$63,$AB7,FALSE)="","",HLOOKUP($K$5,$AC$4:$AN$63,$AB7,FALSE)),"")</f>
        <v/>
      </c>
      <c r="R7" s="145" t="str">
        <f t="shared" ref="R7:R63" si="5">IFERROR(IF(N7=$I$8,N7,""),"")</f>
        <v/>
      </c>
      <c r="S7" s="142" t="str">
        <f t="shared" ref="S7:S63" si="6">IFERROR(IF(N7=$I$8,O7,""),"")</f>
        <v/>
      </c>
      <c r="T7" s="146" t="str">
        <f t="shared" ref="T7:T63" si="7">IFERROR(IF(N7=$I$8,P7,""),"")</f>
        <v/>
      </c>
      <c r="V7" s="160"/>
      <c r="W7" s="165"/>
      <c r="X7" s="146" t="str">
        <f t="array" ref="X7">IFERROR(IF(ROW(X2)&gt; COUNTA($T$6:$T$63), "",INDEX($T:$T, SMALL(IF(T$6:T$63&lt;&gt;"",
ROW($6:$63)), ROW(A2)))),"")</f>
        <v/>
      </c>
      <c r="Y7" s="365"/>
      <c r="AA7" s="363"/>
      <c r="AB7" s="123">
        <v>4</v>
      </c>
      <c r="AC7" s="145">
        <v>1</v>
      </c>
      <c r="AD7" s="158" t="s">
        <v>48</v>
      </c>
      <c r="AE7" s="376" t="s">
        <v>77</v>
      </c>
      <c r="AF7" s="145">
        <v>1</v>
      </c>
      <c r="AG7" s="158" t="s">
        <v>48</v>
      </c>
      <c r="AH7" s="377" t="s">
        <v>77</v>
      </c>
      <c r="AI7" s="145">
        <v>1</v>
      </c>
      <c r="AJ7" s="158" t="s">
        <v>48</v>
      </c>
      <c r="AK7" s="377" t="s">
        <v>77</v>
      </c>
      <c r="AL7" s="145"/>
      <c r="AM7" s="158"/>
      <c r="AN7" s="377"/>
      <c r="AO7" s="145"/>
      <c r="AP7" s="158"/>
      <c r="AQ7" s="377"/>
      <c r="AR7" s="123"/>
      <c r="AS7" s="172"/>
      <c r="AT7" s="123"/>
      <c r="AU7" s="124" t="str">
        <f t="shared" si="0"/>
        <v/>
      </c>
      <c r="AV7" s="123" t="str">
        <f t="shared" si="1"/>
        <v/>
      </c>
      <c r="AW7" s="123"/>
      <c r="AX7" s="362">
        <v>4</v>
      </c>
      <c r="AY7" s="379" t="s">
        <v>76</v>
      </c>
      <c r="AZ7" s="379" t="s">
        <v>61</v>
      </c>
      <c r="BA7" s="378" t="s">
        <v>76</v>
      </c>
      <c r="BB7" s="379" t="s">
        <v>61</v>
      </c>
      <c r="BC7" s="380" t="s">
        <v>76</v>
      </c>
      <c r="BD7" s="379" t="s">
        <v>61</v>
      </c>
      <c r="BE7" s="381"/>
      <c r="BF7" s="126"/>
    </row>
    <row r="8" spans="1:58" ht="13.8" thickBot="1" x14ac:dyDescent="0.3">
      <c r="A8" s="124" t="s">
        <v>118</v>
      </c>
      <c r="B8" s="123" t="s">
        <v>250</v>
      </c>
      <c r="C8" s="123" t="s">
        <v>163</v>
      </c>
      <c r="D8" s="123" t="s">
        <v>254</v>
      </c>
      <c r="E8" s="150">
        <v>3</v>
      </c>
      <c r="F8" s="123"/>
      <c r="G8" s="259"/>
      <c r="H8" s="147" t="str">
        <f>IFERROR(Werte!D5,"NIL")</f>
        <v/>
      </c>
      <c r="I8" s="149">
        <f>IFERROR(Werte!E5,"NIL")</f>
        <v>0</v>
      </c>
      <c r="J8" s="123"/>
      <c r="K8" s="123"/>
      <c r="L8" s="123"/>
      <c r="M8" s="123"/>
      <c r="N8" s="145" t="str">
        <f t="shared" si="2"/>
        <v/>
      </c>
      <c r="O8" s="142" t="str">
        <f t="shared" si="3"/>
        <v/>
      </c>
      <c r="P8" s="146" t="str">
        <f t="shared" si="4"/>
        <v/>
      </c>
      <c r="R8" s="145" t="str">
        <f t="shared" si="5"/>
        <v/>
      </c>
      <c r="S8" s="142" t="str">
        <f t="shared" si="6"/>
        <v/>
      </c>
      <c r="T8" s="146" t="str">
        <f t="shared" si="7"/>
        <v/>
      </c>
      <c r="V8" s="160"/>
      <c r="W8" s="165"/>
      <c r="X8" s="146" t="str">
        <f t="array" ref="X8">IFERROR(IF(ROW(X3)&gt; COUNTA($T$6:$T$63), "",INDEX($T:$T, SMALL(IF(T$6:T$63&lt;&gt;"",
ROW($6:$63)), ROW(A3)))),"")</f>
        <v/>
      </c>
      <c r="Y8" s="365"/>
      <c r="AA8" s="363"/>
      <c r="AB8" s="123">
        <v>5</v>
      </c>
      <c r="AC8" s="145">
        <v>1</v>
      </c>
      <c r="AD8" s="158" t="s">
        <v>48</v>
      </c>
      <c r="AE8" s="376" t="s">
        <v>78</v>
      </c>
      <c r="AF8" s="145">
        <v>1</v>
      </c>
      <c r="AG8" s="158" t="s">
        <v>48</v>
      </c>
      <c r="AH8" s="377" t="s">
        <v>78</v>
      </c>
      <c r="AI8" s="145">
        <v>1</v>
      </c>
      <c r="AJ8" s="158" t="s">
        <v>48</v>
      </c>
      <c r="AK8" s="377" t="s">
        <v>78</v>
      </c>
      <c r="AL8" s="145"/>
      <c r="AM8" s="158"/>
      <c r="AN8" s="377"/>
      <c r="AO8" s="145"/>
      <c r="AP8" s="158"/>
      <c r="AQ8" s="377"/>
      <c r="AR8" s="123"/>
      <c r="AS8" s="172"/>
      <c r="AT8" s="123"/>
      <c r="AU8" s="124" t="str">
        <f t="shared" si="0"/>
        <v/>
      </c>
      <c r="AV8" s="123" t="str">
        <f t="shared" si="1"/>
        <v/>
      </c>
      <c r="AW8" s="123"/>
      <c r="AX8" s="362">
        <v>5</v>
      </c>
      <c r="AY8" s="378" t="s">
        <v>77</v>
      </c>
      <c r="AZ8" s="378" t="s">
        <v>48</v>
      </c>
      <c r="BA8" s="378" t="s">
        <v>77</v>
      </c>
      <c r="BB8" s="378" t="s">
        <v>48</v>
      </c>
      <c r="BC8" s="380" t="s">
        <v>77</v>
      </c>
      <c r="BD8" s="378" t="s">
        <v>48</v>
      </c>
      <c r="BE8" s="381"/>
      <c r="BF8" s="126"/>
    </row>
    <row r="9" spans="1:58" ht="13.8" thickBot="1" x14ac:dyDescent="0.3">
      <c r="A9" s="124"/>
      <c r="B9" s="123" t="s">
        <v>251</v>
      </c>
      <c r="C9" s="123" t="s">
        <v>161</v>
      </c>
      <c r="D9" s="123" t="s">
        <v>255</v>
      </c>
      <c r="E9" s="150">
        <v>4</v>
      </c>
      <c r="F9" s="123"/>
      <c r="G9" s="259"/>
      <c r="H9" s="123"/>
      <c r="I9" s="123"/>
      <c r="J9" s="123"/>
      <c r="K9" s="123"/>
      <c r="L9" s="123"/>
      <c r="M9" s="123"/>
      <c r="N9" s="145" t="str">
        <f t="shared" si="2"/>
        <v/>
      </c>
      <c r="O9" s="142" t="str">
        <f t="shared" si="3"/>
        <v/>
      </c>
      <c r="P9" s="146" t="str">
        <f t="shared" si="4"/>
        <v/>
      </c>
      <c r="R9" s="145" t="str">
        <f t="shared" si="5"/>
        <v/>
      </c>
      <c r="S9" s="142" t="str">
        <f t="shared" si="6"/>
        <v/>
      </c>
      <c r="T9" s="146" t="str">
        <f t="shared" si="7"/>
        <v/>
      </c>
      <c r="V9" s="160"/>
      <c r="W9" s="165"/>
      <c r="X9" s="146" t="str">
        <f t="array" ref="X9">IFERROR(IF(ROW(X4)&gt; COUNTA($T$6:$T$63), "",INDEX($T:$T, SMALL(IF(T$6:T$63&lt;&gt;"",
ROW($6:$63)), ROW(A4)))),"")</f>
        <v/>
      </c>
      <c r="Y9" s="365"/>
      <c r="AA9" s="363"/>
      <c r="AB9" s="123">
        <v>6</v>
      </c>
      <c r="AC9" s="145">
        <v>2</v>
      </c>
      <c r="AD9" s="158" t="s">
        <v>51</v>
      </c>
      <c r="AE9" s="376" t="s">
        <v>165</v>
      </c>
      <c r="AF9" s="145">
        <v>1</v>
      </c>
      <c r="AG9" s="158" t="s">
        <v>48</v>
      </c>
      <c r="AH9" s="377" t="s">
        <v>101</v>
      </c>
      <c r="AI9" s="145">
        <v>1</v>
      </c>
      <c r="AJ9" s="158" t="s">
        <v>48</v>
      </c>
      <c r="AK9" s="377" t="s">
        <v>101</v>
      </c>
      <c r="AL9" s="145"/>
      <c r="AM9" s="158"/>
      <c r="AN9" s="377"/>
      <c r="AO9" s="145"/>
      <c r="AP9" s="158"/>
      <c r="AQ9" s="377"/>
      <c r="AR9" s="123"/>
      <c r="AS9" s="172"/>
      <c r="AT9" s="123"/>
      <c r="AU9" s="124" t="str">
        <f t="shared" si="0"/>
        <v/>
      </c>
      <c r="AV9" s="123" t="str">
        <f t="shared" si="1"/>
        <v/>
      </c>
      <c r="AW9" s="123"/>
      <c r="AX9" s="362">
        <v>6</v>
      </c>
      <c r="AY9" s="378" t="s">
        <v>78</v>
      </c>
      <c r="AZ9" s="378" t="s">
        <v>54</v>
      </c>
      <c r="BA9" s="378" t="s">
        <v>78</v>
      </c>
      <c r="BB9" s="378" t="s">
        <v>54</v>
      </c>
      <c r="BC9" s="380" t="s">
        <v>78</v>
      </c>
      <c r="BD9" s="378" t="s">
        <v>54</v>
      </c>
      <c r="BE9" s="381"/>
      <c r="BF9" s="126"/>
    </row>
    <row r="10" spans="1:58" ht="13.8" thickBot="1" x14ac:dyDescent="0.3">
      <c r="A10" s="382"/>
      <c r="B10" s="173" t="s">
        <v>258</v>
      </c>
      <c r="C10" s="174" t="s">
        <v>259</v>
      </c>
      <c r="D10" s="174" t="s">
        <v>256</v>
      </c>
      <c r="E10" s="383">
        <v>5</v>
      </c>
      <c r="F10" s="123"/>
      <c r="G10" s="259"/>
      <c r="H10" s="176" t="s">
        <v>150</v>
      </c>
      <c r="I10" s="123"/>
      <c r="J10" s="123"/>
      <c r="K10" s="123"/>
      <c r="L10" s="123"/>
      <c r="M10" s="123"/>
      <c r="N10" s="145" t="str">
        <f t="shared" si="2"/>
        <v/>
      </c>
      <c r="O10" s="142" t="str">
        <f t="shared" si="3"/>
        <v/>
      </c>
      <c r="P10" s="146" t="str">
        <f t="shared" si="4"/>
        <v/>
      </c>
      <c r="R10" s="145" t="str">
        <f t="shared" si="5"/>
        <v/>
      </c>
      <c r="S10" s="142" t="str">
        <f t="shared" si="6"/>
        <v/>
      </c>
      <c r="T10" s="146" t="str">
        <f t="shared" si="7"/>
        <v/>
      </c>
      <c r="V10" s="160"/>
      <c r="W10" s="165"/>
      <c r="X10" s="146" t="str">
        <f t="array" ref="X10">IFERROR(IF(ROW(X5)&gt; COUNTA($T$6:$T$63), "",INDEX($T:$T, SMALL(IF(T$6:T$63&lt;&gt;"",
ROW($6:$63)), ROW(A5)))),"")</f>
        <v/>
      </c>
      <c r="Y10" s="365"/>
      <c r="AA10" s="363"/>
      <c r="AB10" s="123">
        <v>7</v>
      </c>
      <c r="AC10" s="145">
        <v>4</v>
      </c>
      <c r="AD10" s="158" t="s">
        <v>53</v>
      </c>
      <c r="AE10" s="376" t="s">
        <v>78</v>
      </c>
      <c r="AF10" s="145">
        <v>2</v>
      </c>
      <c r="AG10" s="158" t="s">
        <v>51</v>
      </c>
      <c r="AH10" s="377" t="s">
        <v>166</v>
      </c>
      <c r="AI10" s="145">
        <v>2</v>
      </c>
      <c r="AJ10" s="158" t="s">
        <v>51</v>
      </c>
      <c r="AK10" s="377" t="s">
        <v>108</v>
      </c>
      <c r="AL10" s="145"/>
      <c r="AM10" s="158"/>
      <c r="AN10" s="377"/>
      <c r="AO10" s="145"/>
      <c r="AP10" s="158"/>
      <c r="AQ10" s="377"/>
      <c r="AR10" s="123"/>
      <c r="AS10" s="172"/>
      <c r="AT10" s="123"/>
      <c r="AU10" s="124" t="str">
        <f t="shared" si="0"/>
        <v/>
      </c>
      <c r="AV10" s="123" t="str">
        <f t="shared" si="1"/>
        <v/>
      </c>
      <c r="AW10" s="123"/>
      <c r="AX10" s="362">
        <v>7</v>
      </c>
      <c r="AY10" s="378" t="s">
        <v>78</v>
      </c>
      <c r="AZ10" s="378" t="s">
        <v>53</v>
      </c>
      <c r="BA10" s="378" t="s">
        <v>78</v>
      </c>
      <c r="BB10" s="378" t="s">
        <v>53</v>
      </c>
      <c r="BC10" s="380" t="s">
        <v>78</v>
      </c>
      <c r="BD10" s="378" t="s">
        <v>53</v>
      </c>
      <c r="BE10" s="381"/>
      <c r="BF10" s="126"/>
    </row>
    <row r="11" spans="1:58" ht="13.8" thickBot="1" x14ac:dyDescent="0.3">
      <c r="A11" s="369"/>
      <c r="B11" s="369"/>
      <c r="C11" s="369"/>
      <c r="D11" s="369"/>
      <c r="E11" s="369"/>
      <c r="F11" s="123"/>
      <c r="G11" s="259"/>
      <c r="H11" s="168">
        <f>IFERROR('KV Massnahmen'!B4,"NIL")</f>
        <v>0</v>
      </c>
      <c r="I11" s="123"/>
      <c r="J11" s="123"/>
      <c r="K11" s="123"/>
      <c r="L11" s="123"/>
      <c r="M11" s="123"/>
      <c r="N11" s="145" t="str">
        <f t="shared" si="2"/>
        <v/>
      </c>
      <c r="O11" s="142" t="str">
        <f t="shared" si="3"/>
        <v/>
      </c>
      <c r="P11" s="146" t="str">
        <f t="shared" si="4"/>
        <v/>
      </c>
      <c r="R11" s="145" t="str">
        <f t="shared" si="5"/>
        <v/>
      </c>
      <c r="S11" s="142" t="str">
        <f t="shared" si="6"/>
        <v/>
      </c>
      <c r="T11" s="146" t="str">
        <f t="shared" si="7"/>
        <v/>
      </c>
      <c r="V11" s="160"/>
      <c r="W11" s="165"/>
      <c r="X11" s="146" t="str">
        <f t="array" ref="X11">IFERROR(IF(ROW(X6)&gt; COUNTA($T$6:$T$63), "",INDEX($T:$T, SMALL(IF(T$6:T$63&lt;&gt;"",
ROW($6:$63)), ROW(A6)))),"")</f>
        <v/>
      </c>
      <c r="Y11" s="365"/>
      <c r="AA11" s="363"/>
      <c r="AB11" s="123">
        <v>8</v>
      </c>
      <c r="AC11" s="145">
        <v>5</v>
      </c>
      <c r="AD11" s="158" t="s">
        <v>54</v>
      </c>
      <c r="AE11" s="376" t="s">
        <v>78</v>
      </c>
      <c r="AF11" s="145">
        <v>4</v>
      </c>
      <c r="AG11" s="158" t="s">
        <v>53</v>
      </c>
      <c r="AH11" s="377" t="s">
        <v>78</v>
      </c>
      <c r="AI11" s="145">
        <v>4</v>
      </c>
      <c r="AJ11" s="158" t="s">
        <v>53</v>
      </c>
      <c r="AK11" s="377" t="s">
        <v>78</v>
      </c>
      <c r="AL11" s="145"/>
      <c r="AM11" s="158"/>
      <c r="AN11" s="377"/>
      <c r="AO11" s="145"/>
      <c r="AP11" s="158"/>
      <c r="AQ11" s="377"/>
      <c r="AR11" s="123"/>
      <c r="AS11" s="172"/>
      <c r="AT11" s="123"/>
      <c r="AU11" s="124" t="str">
        <f t="shared" si="0"/>
        <v/>
      </c>
      <c r="AV11" s="123" t="str">
        <f t="shared" si="1"/>
        <v/>
      </c>
      <c r="AW11" s="123"/>
      <c r="AX11" s="362">
        <v>8</v>
      </c>
      <c r="AY11" s="378" t="s">
        <v>78</v>
      </c>
      <c r="AZ11" s="378" t="s">
        <v>48</v>
      </c>
      <c r="BA11" s="378" t="s">
        <v>78</v>
      </c>
      <c r="BB11" s="378" t="s">
        <v>48</v>
      </c>
      <c r="BC11" s="380" t="s">
        <v>78</v>
      </c>
      <c r="BD11" s="378" t="s">
        <v>48</v>
      </c>
      <c r="BE11" s="381"/>
      <c r="BF11" s="126"/>
    </row>
    <row r="12" spans="1:58" x14ac:dyDescent="0.25">
      <c r="A12" s="369"/>
      <c r="B12" s="369"/>
      <c r="C12" s="369"/>
      <c r="D12" s="369"/>
      <c r="E12" s="369"/>
      <c r="F12" s="369"/>
      <c r="G12" s="384"/>
      <c r="H12" s="369"/>
      <c r="I12" s="369"/>
      <c r="J12" s="369"/>
      <c r="K12" s="369"/>
      <c r="L12" s="369"/>
      <c r="M12" s="369"/>
      <c r="N12" s="145" t="str">
        <f t="shared" si="2"/>
        <v/>
      </c>
      <c r="O12" s="142" t="str">
        <f t="shared" si="3"/>
        <v/>
      </c>
      <c r="P12" s="146" t="str">
        <f t="shared" si="4"/>
        <v/>
      </c>
      <c r="R12" s="145" t="str">
        <f t="shared" si="5"/>
        <v/>
      </c>
      <c r="S12" s="142" t="str">
        <f t="shared" si="6"/>
        <v/>
      </c>
      <c r="T12" s="146" t="str">
        <f t="shared" si="7"/>
        <v/>
      </c>
      <c r="V12" s="160"/>
      <c r="W12" s="165"/>
      <c r="X12" s="146" t="str">
        <f t="array" ref="X12">IFERROR(IF(ROW(X7)&gt; COUNTA($T$6:$T$63), "",INDEX($T:$T, SMALL(IF(T$6:T$63&lt;&gt;"",
ROW($6:$63)), ROW(A7)))),"")</f>
        <v/>
      </c>
      <c r="Y12" s="365"/>
      <c r="AA12" s="363"/>
      <c r="AB12" s="123">
        <v>9</v>
      </c>
      <c r="AC12" s="145">
        <v>6</v>
      </c>
      <c r="AD12" s="158" t="s">
        <v>52</v>
      </c>
      <c r="AE12" s="376" t="s">
        <v>52</v>
      </c>
      <c r="AF12" s="145">
        <v>5</v>
      </c>
      <c r="AG12" s="158" t="s">
        <v>54</v>
      </c>
      <c r="AH12" s="377" t="s">
        <v>78</v>
      </c>
      <c r="AI12" s="145">
        <v>5</v>
      </c>
      <c r="AJ12" s="158" t="s">
        <v>54</v>
      </c>
      <c r="AK12" s="377" t="s">
        <v>78</v>
      </c>
      <c r="AL12" s="145"/>
      <c r="AM12" s="158"/>
      <c r="AN12" s="377"/>
      <c r="AO12" s="145"/>
      <c r="AP12" s="158"/>
      <c r="AQ12" s="377"/>
      <c r="AR12" s="369"/>
      <c r="AS12" s="385"/>
      <c r="AT12" s="369"/>
      <c r="AU12" s="124" t="str">
        <f t="shared" si="0"/>
        <v/>
      </c>
      <c r="AV12" s="123" t="str">
        <f t="shared" si="1"/>
        <v/>
      </c>
      <c r="AW12" s="369"/>
      <c r="AX12" s="362">
        <v>9</v>
      </c>
      <c r="AY12" s="378" t="s">
        <v>78</v>
      </c>
      <c r="AZ12" s="378" t="s">
        <v>61</v>
      </c>
      <c r="BA12" s="378" t="s">
        <v>78</v>
      </c>
      <c r="BB12" s="378" t="s">
        <v>61</v>
      </c>
      <c r="BC12" s="380" t="s">
        <v>78</v>
      </c>
      <c r="BD12" s="378" t="s">
        <v>61</v>
      </c>
      <c r="BE12" s="381"/>
      <c r="BF12" s="126"/>
    </row>
    <row r="13" spans="1:58" x14ac:dyDescent="0.25">
      <c r="A13" s="369"/>
      <c r="B13" s="369"/>
      <c r="C13" s="369"/>
      <c r="D13" s="369"/>
      <c r="E13" s="369"/>
      <c r="F13" s="369"/>
      <c r="G13" s="384"/>
      <c r="H13" s="369"/>
      <c r="I13" s="369"/>
      <c r="J13" s="369"/>
      <c r="K13" s="369"/>
      <c r="L13" s="369"/>
      <c r="M13" s="369"/>
      <c r="N13" s="145" t="str">
        <f t="shared" si="2"/>
        <v/>
      </c>
      <c r="O13" s="142" t="str">
        <f t="shared" si="3"/>
        <v/>
      </c>
      <c r="P13" s="146" t="str">
        <f t="shared" si="4"/>
        <v/>
      </c>
      <c r="R13" s="145" t="str">
        <f t="shared" si="5"/>
        <v/>
      </c>
      <c r="S13" s="142" t="str">
        <f t="shared" si="6"/>
        <v/>
      </c>
      <c r="T13" s="146" t="str">
        <f t="shared" si="7"/>
        <v/>
      </c>
      <c r="V13" s="160"/>
      <c r="W13" s="165"/>
      <c r="X13" s="146" t="str">
        <f t="array" ref="X13">IFERROR(IF(ROW(X8)&gt; COUNTA($T$6:$T$63), "",INDEX($T:$T, SMALL(IF(T$6:T$63&lt;&gt;"",
ROW($6:$63)), ROW(A8)))),"")</f>
        <v/>
      </c>
      <c r="Y13" s="365"/>
      <c r="AA13" s="363"/>
      <c r="AB13" s="123">
        <v>10</v>
      </c>
      <c r="AC13" s="145">
        <v>6</v>
      </c>
      <c r="AD13" s="158" t="s">
        <v>52</v>
      </c>
      <c r="AE13" s="376" t="s">
        <v>79</v>
      </c>
      <c r="AF13" s="145">
        <v>6</v>
      </c>
      <c r="AG13" s="158" t="s">
        <v>52</v>
      </c>
      <c r="AH13" s="377" t="s">
        <v>52</v>
      </c>
      <c r="AI13" s="145">
        <v>6</v>
      </c>
      <c r="AJ13" s="158" t="s">
        <v>52</v>
      </c>
      <c r="AK13" s="377" t="s">
        <v>52</v>
      </c>
      <c r="AL13" s="145"/>
      <c r="AM13" s="158"/>
      <c r="AN13" s="377"/>
      <c r="AO13" s="145"/>
      <c r="AP13" s="158"/>
      <c r="AQ13" s="377"/>
      <c r="AR13" s="369"/>
      <c r="AS13" s="385"/>
      <c r="AT13" s="369"/>
      <c r="AU13" s="124" t="str">
        <f t="shared" si="0"/>
        <v/>
      </c>
      <c r="AV13" s="123" t="str">
        <f t="shared" si="1"/>
        <v/>
      </c>
      <c r="AW13" s="123"/>
      <c r="AX13" s="362">
        <v>7</v>
      </c>
      <c r="AY13" s="378" t="s">
        <v>52</v>
      </c>
      <c r="AZ13" s="378" t="s">
        <v>52</v>
      </c>
      <c r="BA13" s="380" t="s">
        <v>94</v>
      </c>
      <c r="BB13" s="380" t="s">
        <v>164</v>
      </c>
      <c r="BC13" s="380" t="s">
        <v>94</v>
      </c>
      <c r="BD13" s="380" t="s">
        <v>164</v>
      </c>
      <c r="BE13" s="381"/>
      <c r="BF13" s="126"/>
    </row>
    <row r="14" spans="1:58" x14ac:dyDescent="0.25">
      <c r="A14" s="369"/>
      <c r="B14" s="369"/>
      <c r="C14" s="369"/>
      <c r="D14" s="369"/>
      <c r="E14" s="369"/>
      <c r="F14" s="369"/>
      <c r="G14" s="384"/>
      <c r="H14" s="369"/>
      <c r="I14" s="369"/>
      <c r="J14" s="369"/>
      <c r="K14" s="369"/>
      <c r="L14" s="369"/>
      <c r="M14" s="369"/>
      <c r="N14" s="145" t="str">
        <f t="shared" si="2"/>
        <v/>
      </c>
      <c r="O14" s="142" t="str">
        <f t="shared" si="3"/>
        <v/>
      </c>
      <c r="P14" s="146" t="str">
        <f t="shared" si="4"/>
        <v/>
      </c>
      <c r="R14" s="145" t="str">
        <f t="shared" si="5"/>
        <v/>
      </c>
      <c r="S14" s="142" t="str">
        <f t="shared" si="6"/>
        <v/>
      </c>
      <c r="T14" s="146" t="str">
        <f t="shared" si="7"/>
        <v/>
      </c>
      <c r="V14" s="160"/>
      <c r="W14" s="165"/>
      <c r="X14" s="146" t="str">
        <f t="array" ref="X14">IFERROR(IF(ROW(X9)&gt; COUNTA($T$6:$T$63), "",INDEX($T:$T, SMALL(IF(T$6:T$63&lt;&gt;"",
ROW($6:$63)), ROW(A9)))),"")</f>
        <v/>
      </c>
      <c r="Y14" s="365"/>
      <c r="AA14" s="363"/>
      <c r="AB14" s="123">
        <v>11</v>
      </c>
      <c r="AC14" s="145">
        <v>6</v>
      </c>
      <c r="AD14" s="158" t="s">
        <v>52</v>
      </c>
      <c r="AE14" s="376" t="s">
        <v>82</v>
      </c>
      <c r="AF14" s="145">
        <v>6</v>
      </c>
      <c r="AG14" s="158" t="s">
        <v>52</v>
      </c>
      <c r="AH14" s="377" t="s">
        <v>95</v>
      </c>
      <c r="AI14" s="145">
        <v>6</v>
      </c>
      <c r="AJ14" s="158" t="s">
        <v>52</v>
      </c>
      <c r="AK14" s="377" t="s">
        <v>95</v>
      </c>
      <c r="AL14" s="145"/>
      <c r="AM14" s="158"/>
      <c r="AN14" s="377"/>
      <c r="AO14" s="145"/>
      <c r="AP14" s="158"/>
      <c r="AQ14" s="377"/>
      <c r="AR14" s="369"/>
      <c r="AS14" s="385"/>
      <c r="AT14" s="369"/>
      <c r="AU14" s="124" t="str">
        <f t="shared" si="0"/>
        <v/>
      </c>
      <c r="AV14" s="123" t="str">
        <f t="shared" si="1"/>
        <v/>
      </c>
      <c r="AW14" s="123"/>
      <c r="AX14" s="362">
        <v>8</v>
      </c>
      <c r="AY14" s="378" t="s">
        <v>79</v>
      </c>
      <c r="AZ14" s="378" t="s">
        <v>52</v>
      </c>
      <c r="BA14" s="378" t="s">
        <v>52</v>
      </c>
      <c r="BB14" s="378" t="s">
        <v>52</v>
      </c>
      <c r="BC14" s="380" t="s">
        <v>52</v>
      </c>
      <c r="BD14" s="378" t="s">
        <v>52</v>
      </c>
      <c r="BE14" s="381"/>
      <c r="BF14" s="126"/>
    </row>
    <row r="15" spans="1:58" x14ac:dyDescent="0.25">
      <c r="A15" s="369"/>
      <c r="B15" s="369"/>
      <c r="C15" s="369"/>
      <c r="D15" s="369"/>
      <c r="E15" s="369"/>
      <c r="F15" s="369"/>
      <c r="G15" s="384"/>
      <c r="H15" s="369"/>
      <c r="I15" s="369"/>
      <c r="J15" s="369"/>
      <c r="K15" s="369"/>
      <c r="L15" s="369"/>
      <c r="M15" s="369"/>
      <c r="N15" s="145" t="str">
        <f t="shared" si="2"/>
        <v/>
      </c>
      <c r="O15" s="142" t="str">
        <f t="shared" si="3"/>
        <v/>
      </c>
      <c r="P15" s="146" t="str">
        <f t="shared" si="4"/>
        <v/>
      </c>
      <c r="R15" s="145" t="str">
        <f t="shared" si="5"/>
        <v/>
      </c>
      <c r="S15" s="142" t="str">
        <f t="shared" si="6"/>
        <v/>
      </c>
      <c r="T15" s="146" t="str">
        <f t="shared" si="7"/>
        <v/>
      </c>
      <c r="V15" s="160"/>
      <c r="W15" s="165"/>
      <c r="X15" s="146" t="str">
        <f t="array" ref="X15">IFERROR(IF(ROW(X10)&gt; COUNTA($T$6:$T$63), "",INDEX($T:$T, SMALL(IF(T$6:T$63&lt;&gt;"",
ROW($6:$63)), ROW(A10)))),"")</f>
        <v/>
      </c>
      <c r="Y15" s="365"/>
      <c r="AA15" s="363"/>
      <c r="AB15" s="123">
        <v>12</v>
      </c>
      <c r="AC15" s="145">
        <v>6</v>
      </c>
      <c r="AD15" s="158" t="s">
        <v>52</v>
      </c>
      <c r="AE15" s="376" t="s">
        <v>87</v>
      </c>
      <c r="AF15" s="145">
        <v>6</v>
      </c>
      <c r="AG15" s="158" t="s">
        <v>52</v>
      </c>
      <c r="AH15" s="377" t="s">
        <v>82</v>
      </c>
      <c r="AI15" s="145">
        <v>6</v>
      </c>
      <c r="AJ15" s="158" t="s">
        <v>52</v>
      </c>
      <c r="AK15" s="377" t="s">
        <v>82</v>
      </c>
      <c r="AL15" s="145"/>
      <c r="AM15" s="158"/>
      <c r="AN15" s="377"/>
      <c r="AO15" s="145"/>
      <c r="AP15" s="158"/>
      <c r="AQ15" s="377"/>
      <c r="AR15" s="369"/>
      <c r="AS15" s="385"/>
      <c r="AT15" s="369"/>
      <c r="AU15" s="124" t="str">
        <f t="shared" si="0"/>
        <v/>
      </c>
      <c r="AV15" s="123" t="str">
        <f t="shared" si="1"/>
        <v/>
      </c>
      <c r="AW15" s="369"/>
      <c r="AX15" s="362">
        <v>9</v>
      </c>
      <c r="AY15" s="378" t="s">
        <v>80</v>
      </c>
      <c r="AZ15" s="378" t="s">
        <v>67</v>
      </c>
      <c r="BA15" s="380" t="s">
        <v>95</v>
      </c>
      <c r="BB15" s="378" t="s">
        <v>52</v>
      </c>
      <c r="BC15" s="380" t="s">
        <v>95</v>
      </c>
      <c r="BD15" s="378" t="s">
        <v>52</v>
      </c>
      <c r="BE15" s="381"/>
      <c r="BF15" s="126"/>
    </row>
    <row r="16" spans="1:58" x14ac:dyDescent="0.25">
      <c r="A16" s="369"/>
      <c r="B16" s="369"/>
      <c r="C16" s="369"/>
      <c r="D16" s="369"/>
      <c r="E16" s="369"/>
      <c r="F16" s="369"/>
      <c r="G16" s="384"/>
      <c r="H16" s="369"/>
      <c r="I16" s="369"/>
      <c r="J16" s="369"/>
      <c r="K16" s="369"/>
      <c r="L16" s="369"/>
      <c r="M16" s="369"/>
      <c r="N16" s="145" t="str">
        <f t="shared" si="2"/>
        <v/>
      </c>
      <c r="O16" s="142" t="str">
        <f t="shared" si="3"/>
        <v/>
      </c>
      <c r="P16" s="146" t="str">
        <f t="shared" si="4"/>
        <v/>
      </c>
      <c r="R16" s="145" t="str">
        <f t="shared" si="5"/>
        <v/>
      </c>
      <c r="S16" s="142" t="str">
        <f t="shared" si="6"/>
        <v/>
      </c>
      <c r="T16" s="146" t="str">
        <f t="shared" si="7"/>
        <v/>
      </c>
      <c r="V16" s="160"/>
      <c r="W16" s="165"/>
      <c r="X16" s="146" t="str">
        <f t="array" ref="X16">IFERROR(IF(ROW(X11)&gt; COUNTA($T$6:$T$63), "",INDEX($T:$T, SMALL(IF(T$6:T$63&lt;&gt;"",
ROW($6:$63)), ROW(A11)))),"")</f>
        <v/>
      </c>
      <c r="Y16" s="365"/>
      <c r="AA16" s="363"/>
      <c r="AB16" s="123">
        <v>13</v>
      </c>
      <c r="AC16" s="145">
        <v>6</v>
      </c>
      <c r="AD16" s="158" t="s">
        <v>52</v>
      </c>
      <c r="AE16" s="376" t="s">
        <v>93</v>
      </c>
      <c r="AF16" s="145">
        <v>6</v>
      </c>
      <c r="AG16" s="158" t="s">
        <v>52</v>
      </c>
      <c r="AH16" s="377" t="s">
        <v>87</v>
      </c>
      <c r="AI16" s="145">
        <v>6</v>
      </c>
      <c r="AJ16" s="158" t="s">
        <v>52</v>
      </c>
      <c r="AK16" s="377" t="s">
        <v>100</v>
      </c>
      <c r="AL16" s="145"/>
      <c r="AM16" s="158"/>
      <c r="AN16" s="377"/>
      <c r="AO16" s="145"/>
      <c r="AP16" s="158"/>
      <c r="AQ16" s="377"/>
      <c r="AR16" s="369"/>
      <c r="AS16" s="385"/>
      <c r="AT16" s="369"/>
      <c r="AU16" s="124" t="str">
        <f t="shared" si="0"/>
        <v/>
      </c>
      <c r="AV16" s="123" t="str">
        <f t="shared" si="1"/>
        <v/>
      </c>
      <c r="AW16" s="369"/>
      <c r="AX16" s="362">
        <v>10</v>
      </c>
      <c r="AY16" s="378" t="s">
        <v>81</v>
      </c>
      <c r="AZ16" s="378" t="s">
        <v>97</v>
      </c>
      <c r="BA16" s="378" t="s">
        <v>80</v>
      </c>
      <c r="BB16" s="378" t="s">
        <v>67</v>
      </c>
      <c r="BC16" s="380" t="s">
        <v>80</v>
      </c>
      <c r="BD16" s="378" t="s">
        <v>67</v>
      </c>
      <c r="BE16" s="381"/>
      <c r="BF16" s="126"/>
    </row>
    <row r="17" spans="1:58" x14ac:dyDescent="0.25">
      <c r="A17" s="369"/>
      <c r="B17" s="369"/>
      <c r="C17" s="369"/>
      <c r="D17" s="369"/>
      <c r="E17" s="369"/>
      <c r="F17" s="369"/>
      <c r="G17" s="384"/>
      <c r="H17" s="369"/>
      <c r="I17" s="369"/>
      <c r="J17" s="369"/>
      <c r="K17" s="369"/>
      <c r="L17" s="369"/>
      <c r="M17" s="369"/>
      <c r="N17" s="145" t="str">
        <f t="shared" si="2"/>
        <v/>
      </c>
      <c r="O17" s="142" t="str">
        <f t="shared" si="3"/>
        <v/>
      </c>
      <c r="P17" s="146" t="str">
        <f t="shared" si="4"/>
        <v/>
      </c>
      <c r="R17" s="145" t="str">
        <f t="shared" si="5"/>
        <v/>
      </c>
      <c r="S17" s="142" t="str">
        <f t="shared" si="6"/>
        <v/>
      </c>
      <c r="T17" s="146" t="str">
        <f t="shared" si="7"/>
        <v/>
      </c>
      <c r="V17" s="160"/>
      <c r="W17" s="165"/>
      <c r="X17" s="146" t="str">
        <f t="array" ref="X17">IFERROR(IF(ROW(X12)&gt; COUNTA($T$6:$T$63), "",INDEX($T:$T, SMALL(IF(T$6:T$63&lt;&gt;"",
ROW($6:$63)), ROW(A12)))),"")</f>
        <v/>
      </c>
      <c r="Y17" s="365"/>
      <c r="AA17" s="363"/>
      <c r="AB17" s="123">
        <v>14</v>
      </c>
      <c r="AC17" s="145">
        <v>7</v>
      </c>
      <c r="AD17" s="158" t="s">
        <v>97</v>
      </c>
      <c r="AE17" s="376" t="s">
        <v>81</v>
      </c>
      <c r="AF17" s="145">
        <v>6</v>
      </c>
      <c r="AG17" s="158" t="s">
        <v>52</v>
      </c>
      <c r="AH17" s="377" t="s">
        <v>100</v>
      </c>
      <c r="AI17" s="145">
        <v>6</v>
      </c>
      <c r="AJ17" s="158" t="s">
        <v>52</v>
      </c>
      <c r="AK17" s="377" t="s">
        <v>93</v>
      </c>
      <c r="AL17" s="145"/>
      <c r="AM17" s="158"/>
      <c r="AN17" s="377"/>
      <c r="AO17" s="145"/>
      <c r="AP17" s="158"/>
      <c r="AQ17" s="377"/>
      <c r="AR17" s="369"/>
      <c r="AS17" s="385"/>
      <c r="AT17" s="369"/>
      <c r="AU17" s="124" t="str">
        <f t="shared" si="0"/>
        <v/>
      </c>
      <c r="AV17" s="123" t="str">
        <f t="shared" si="1"/>
        <v/>
      </c>
      <c r="AW17" s="369"/>
      <c r="AX17" s="362">
        <v>11</v>
      </c>
      <c r="AY17" s="378" t="s">
        <v>82</v>
      </c>
      <c r="AZ17" s="378" t="s">
        <v>52</v>
      </c>
      <c r="BA17" s="378" t="s">
        <v>82</v>
      </c>
      <c r="BB17" s="378" t="s">
        <v>52</v>
      </c>
      <c r="BC17" s="380" t="s">
        <v>82</v>
      </c>
      <c r="BD17" s="378" t="s">
        <v>52</v>
      </c>
      <c r="BE17" s="381"/>
      <c r="BF17" s="126"/>
    </row>
    <row r="18" spans="1:58" x14ac:dyDescent="0.25">
      <c r="A18" s="369"/>
      <c r="B18" s="369"/>
      <c r="C18" s="369"/>
      <c r="D18" s="369"/>
      <c r="E18" s="369"/>
      <c r="F18" s="369"/>
      <c r="G18" s="384"/>
      <c r="H18" s="369"/>
      <c r="I18" s="369"/>
      <c r="J18" s="369"/>
      <c r="K18" s="369"/>
      <c r="L18" s="369"/>
      <c r="M18" s="369"/>
      <c r="N18" s="145" t="str">
        <f t="shared" si="2"/>
        <v/>
      </c>
      <c r="O18" s="142" t="str">
        <f t="shared" si="3"/>
        <v/>
      </c>
      <c r="P18" s="146" t="str">
        <f t="shared" si="4"/>
        <v/>
      </c>
      <c r="R18" s="145" t="str">
        <f t="shared" si="5"/>
        <v/>
      </c>
      <c r="S18" s="142" t="str">
        <f t="shared" si="6"/>
        <v/>
      </c>
      <c r="T18" s="146" t="str">
        <f t="shared" si="7"/>
        <v/>
      </c>
      <c r="V18" s="160"/>
      <c r="W18" s="165"/>
      <c r="X18" s="146" t="str">
        <f t="array" ref="X18">IFERROR(IF(ROW(X13)&gt; COUNTA($T$6:$T$63), "",INDEX($T:$T, SMALL(IF(T$6:T$63&lt;&gt;"",
ROW($6:$63)), ROW(A13)))),"")</f>
        <v/>
      </c>
      <c r="Y18" s="365"/>
      <c r="AA18" s="363"/>
      <c r="AB18" s="123">
        <v>15</v>
      </c>
      <c r="AC18" s="145">
        <v>8</v>
      </c>
      <c r="AD18" s="158" t="s">
        <v>134</v>
      </c>
      <c r="AE18" s="376" t="s">
        <v>85</v>
      </c>
      <c r="AF18" s="145">
        <v>6</v>
      </c>
      <c r="AG18" s="158" t="s">
        <v>52</v>
      </c>
      <c r="AH18" s="377" t="s">
        <v>93</v>
      </c>
      <c r="AI18" s="145">
        <v>7</v>
      </c>
      <c r="AJ18" s="158" t="s">
        <v>97</v>
      </c>
      <c r="AK18" s="377" t="s">
        <v>97</v>
      </c>
      <c r="AL18" s="145"/>
      <c r="AM18" s="158"/>
      <c r="AN18" s="377"/>
      <c r="AO18" s="145"/>
      <c r="AP18" s="158"/>
      <c r="AQ18" s="377"/>
      <c r="AR18" s="369"/>
      <c r="AS18" s="385"/>
      <c r="AT18" s="369"/>
      <c r="AU18" s="124" t="str">
        <f t="shared" si="0"/>
        <v/>
      </c>
      <c r="AV18" s="123" t="str">
        <f t="shared" si="1"/>
        <v/>
      </c>
      <c r="AW18" s="369"/>
      <c r="AX18" s="362">
        <v>12</v>
      </c>
      <c r="AY18" s="378" t="s">
        <v>83</v>
      </c>
      <c r="AZ18" s="378" t="s">
        <v>56</v>
      </c>
      <c r="BA18" s="378" t="s">
        <v>96</v>
      </c>
      <c r="BB18" s="378" t="s">
        <v>139</v>
      </c>
      <c r="BC18" s="378" t="s">
        <v>96</v>
      </c>
      <c r="BD18" s="378" t="s">
        <v>139</v>
      </c>
      <c r="BE18" s="381"/>
      <c r="BF18" s="126"/>
    </row>
    <row r="19" spans="1:58" x14ac:dyDescent="0.25">
      <c r="A19" s="369"/>
      <c r="B19" s="369"/>
      <c r="C19" s="369"/>
      <c r="D19" s="369"/>
      <c r="E19" s="369"/>
      <c r="F19" s="369"/>
      <c r="G19" s="384"/>
      <c r="H19" s="369"/>
      <c r="I19" s="369"/>
      <c r="J19" s="369"/>
      <c r="K19" s="369"/>
      <c r="L19" s="369"/>
      <c r="M19" s="369"/>
      <c r="N19" s="145" t="str">
        <f t="shared" si="2"/>
        <v/>
      </c>
      <c r="O19" s="142" t="str">
        <f t="shared" si="3"/>
        <v/>
      </c>
      <c r="P19" s="146" t="str">
        <f t="shared" si="4"/>
        <v/>
      </c>
      <c r="R19" s="145" t="str">
        <f t="shared" si="5"/>
        <v/>
      </c>
      <c r="S19" s="142" t="str">
        <f t="shared" si="6"/>
        <v/>
      </c>
      <c r="T19" s="146" t="str">
        <f t="shared" si="7"/>
        <v/>
      </c>
      <c r="V19" s="160"/>
      <c r="W19" s="165"/>
      <c r="X19" s="146" t="str">
        <f t="array" ref="X19">IFERROR(IF(ROW(X14)&gt; COUNTA($T$6:$T$63), "",INDEX($T:$T, SMALL(IF(T$6:T$63&lt;&gt;"",
ROW($6:$63)), ROW(A14)))),"")</f>
        <v/>
      </c>
      <c r="Y19" s="365"/>
      <c r="AA19" s="363"/>
      <c r="AB19" s="123">
        <v>16</v>
      </c>
      <c r="AC19" s="145">
        <v>10</v>
      </c>
      <c r="AD19" s="158" t="s">
        <v>56</v>
      </c>
      <c r="AE19" s="376" t="s">
        <v>83</v>
      </c>
      <c r="AF19" s="145">
        <v>7</v>
      </c>
      <c r="AG19" s="158" t="s">
        <v>97</v>
      </c>
      <c r="AH19" s="377" t="s">
        <v>97</v>
      </c>
      <c r="AI19" s="145">
        <v>7</v>
      </c>
      <c r="AJ19" s="158" t="s">
        <v>97</v>
      </c>
      <c r="AK19" s="377" t="s">
        <v>113</v>
      </c>
      <c r="AL19" s="145"/>
      <c r="AM19" s="158"/>
      <c r="AN19" s="377"/>
      <c r="AO19" s="145"/>
      <c r="AP19" s="158"/>
      <c r="AQ19" s="377"/>
      <c r="AR19" s="369"/>
      <c r="AS19" s="385"/>
      <c r="AT19" s="369"/>
      <c r="AU19" s="124" t="str">
        <f t="shared" si="0"/>
        <v/>
      </c>
      <c r="AV19" s="123" t="str">
        <f t="shared" si="1"/>
        <v/>
      </c>
      <c r="AW19" s="369"/>
      <c r="AX19" s="362">
        <v>13</v>
      </c>
      <c r="AY19" s="378" t="s">
        <v>84</v>
      </c>
      <c r="AZ19" s="378" t="s">
        <v>136</v>
      </c>
      <c r="BA19" s="378" t="s">
        <v>96</v>
      </c>
      <c r="BB19" s="378" t="s">
        <v>138</v>
      </c>
      <c r="BC19" s="378" t="s">
        <v>96</v>
      </c>
      <c r="BD19" s="378" t="s">
        <v>138</v>
      </c>
      <c r="BE19" s="381"/>
      <c r="BF19" s="126"/>
    </row>
    <row r="20" spans="1:58" x14ac:dyDescent="0.25">
      <c r="A20" s="369"/>
      <c r="B20" s="369"/>
      <c r="C20" s="369"/>
      <c r="D20" s="369"/>
      <c r="E20" s="369"/>
      <c r="F20" s="369"/>
      <c r="G20" s="384"/>
      <c r="H20" s="369"/>
      <c r="I20" s="369"/>
      <c r="J20" s="369"/>
      <c r="K20" s="369"/>
      <c r="L20" s="369"/>
      <c r="M20" s="369"/>
      <c r="N20" s="145" t="str">
        <f t="shared" si="2"/>
        <v/>
      </c>
      <c r="O20" s="142" t="str">
        <f t="shared" si="3"/>
        <v/>
      </c>
      <c r="P20" s="146" t="str">
        <f t="shared" si="4"/>
        <v/>
      </c>
      <c r="R20" s="145" t="str">
        <f t="shared" si="5"/>
        <v/>
      </c>
      <c r="S20" s="142" t="str">
        <f t="shared" si="6"/>
        <v/>
      </c>
      <c r="T20" s="146" t="str">
        <f t="shared" si="7"/>
        <v/>
      </c>
      <c r="V20" s="160"/>
      <c r="W20" s="165"/>
      <c r="X20" s="146" t="str">
        <f t="array" ref="X20">IFERROR(IF(ROW(X15)&gt; COUNTA($T$6:$T$63), "",INDEX($T:$T, SMALL(IF(T$6:T$63&lt;&gt;"",
ROW($6:$63)), ROW(A15)))),"")</f>
        <v/>
      </c>
      <c r="Y20" s="365"/>
      <c r="AA20" s="363"/>
      <c r="AB20" s="123">
        <v>17</v>
      </c>
      <c r="AC20" s="386">
        <v>11</v>
      </c>
      <c r="AD20" s="158" t="s">
        <v>136</v>
      </c>
      <c r="AE20" s="376" t="s">
        <v>84</v>
      </c>
      <c r="AF20" s="386">
        <v>8</v>
      </c>
      <c r="AG20" s="158" t="s">
        <v>134</v>
      </c>
      <c r="AH20" s="377" t="s">
        <v>98</v>
      </c>
      <c r="AI20" s="386">
        <v>8</v>
      </c>
      <c r="AJ20" s="158" t="s">
        <v>134</v>
      </c>
      <c r="AK20" s="377" t="s">
        <v>98</v>
      </c>
      <c r="AL20" s="386"/>
      <c r="AM20" s="158"/>
      <c r="AN20" s="377"/>
      <c r="AO20" s="386"/>
      <c r="AP20" s="158"/>
      <c r="AQ20" s="377"/>
      <c r="AR20" s="369"/>
      <c r="AS20" s="385"/>
      <c r="AT20" s="369"/>
      <c r="AU20" s="124" t="str">
        <f t="shared" si="0"/>
        <v/>
      </c>
      <c r="AV20" s="123" t="str">
        <f t="shared" si="1"/>
        <v/>
      </c>
      <c r="AW20" s="369"/>
      <c r="AX20" s="362">
        <v>14</v>
      </c>
      <c r="AY20" s="378" t="s">
        <v>85</v>
      </c>
      <c r="AZ20" s="378" t="s">
        <v>134</v>
      </c>
      <c r="BA20" s="378" t="s">
        <v>83</v>
      </c>
      <c r="BB20" s="378" t="s">
        <v>56</v>
      </c>
      <c r="BC20" s="380" t="s">
        <v>84</v>
      </c>
      <c r="BD20" s="380" t="s">
        <v>136</v>
      </c>
      <c r="BE20" s="381"/>
      <c r="BF20" s="126"/>
    </row>
    <row r="21" spans="1:58" x14ac:dyDescent="0.25">
      <c r="A21" s="369"/>
      <c r="B21" s="369"/>
      <c r="C21" s="369"/>
      <c r="D21" s="369"/>
      <c r="E21" s="369"/>
      <c r="F21" s="369"/>
      <c r="G21" s="384"/>
      <c r="H21" s="369"/>
      <c r="I21" s="369"/>
      <c r="J21" s="369"/>
      <c r="K21" s="369"/>
      <c r="L21" s="369"/>
      <c r="M21" s="369"/>
      <c r="N21" s="145" t="str">
        <f t="shared" si="2"/>
        <v/>
      </c>
      <c r="O21" s="142" t="str">
        <f t="shared" si="3"/>
        <v/>
      </c>
      <c r="P21" s="146" t="str">
        <f t="shared" si="4"/>
        <v/>
      </c>
      <c r="R21" s="145" t="str">
        <f t="shared" si="5"/>
        <v/>
      </c>
      <c r="S21" s="142" t="str">
        <f t="shared" si="6"/>
        <v/>
      </c>
      <c r="T21" s="146" t="str">
        <f t="shared" si="7"/>
        <v/>
      </c>
      <c r="V21" s="160"/>
      <c r="W21" s="141"/>
      <c r="X21" s="169" t="str">
        <f t="array" ref="X21">IFERROR(IF(ROW(X16)&gt; COUNTA($T$6:$T$63), "",INDEX($T:$T, SMALL(IF(T$6:T$63&lt;&gt;"",
ROW($6:$63)), ROW(A16)))),"")</f>
        <v/>
      </c>
      <c r="Y21" s="365"/>
      <c r="AA21" s="363"/>
      <c r="AB21" s="123">
        <v>18</v>
      </c>
      <c r="AC21" s="386">
        <v>12</v>
      </c>
      <c r="AD21" s="158" t="s">
        <v>57</v>
      </c>
      <c r="AE21" s="376" t="s">
        <v>57</v>
      </c>
      <c r="AF21" s="386">
        <v>10</v>
      </c>
      <c r="AG21" s="158" t="s">
        <v>56</v>
      </c>
      <c r="AH21" s="377" t="s">
        <v>83</v>
      </c>
      <c r="AI21" s="386">
        <v>11</v>
      </c>
      <c r="AJ21" s="158" t="s">
        <v>136</v>
      </c>
      <c r="AK21" s="377" t="s">
        <v>84</v>
      </c>
      <c r="AL21" s="386"/>
      <c r="AM21" s="158"/>
      <c r="AN21" s="377"/>
      <c r="AO21" s="386"/>
      <c r="AP21" s="158"/>
      <c r="AQ21" s="377"/>
      <c r="AR21" s="369"/>
      <c r="AS21" s="385"/>
      <c r="AT21" s="369"/>
      <c r="AU21" s="124" t="str">
        <f t="shared" si="0"/>
        <v/>
      </c>
      <c r="AV21" s="123" t="str">
        <f t="shared" si="1"/>
        <v/>
      </c>
      <c r="AW21" s="369"/>
      <c r="AX21" s="362">
        <v>15</v>
      </c>
      <c r="AY21" s="378" t="s">
        <v>85</v>
      </c>
      <c r="AZ21" s="378" t="s">
        <v>138</v>
      </c>
      <c r="BA21" s="378" t="s">
        <v>84</v>
      </c>
      <c r="BB21" s="378" t="s">
        <v>84</v>
      </c>
      <c r="BC21" s="378" t="s">
        <v>97</v>
      </c>
      <c r="BD21" s="378" t="s">
        <v>97</v>
      </c>
      <c r="BE21" s="381"/>
      <c r="BF21" s="126"/>
    </row>
    <row r="22" spans="1:58" x14ac:dyDescent="0.25">
      <c r="A22" s="369"/>
      <c r="B22" s="369"/>
      <c r="C22" s="369"/>
      <c r="D22" s="369"/>
      <c r="E22" s="369"/>
      <c r="F22" s="369"/>
      <c r="G22" s="384"/>
      <c r="H22" s="369"/>
      <c r="I22" s="369"/>
      <c r="J22" s="369"/>
      <c r="K22" s="369"/>
      <c r="L22" s="369"/>
      <c r="M22" s="369"/>
      <c r="N22" s="145" t="str">
        <f t="shared" si="2"/>
        <v/>
      </c>
      <c r="O22" s="142" t="str">
        <f t="shared" si="3"/>
        <v/>
      </c>
      <c r="P22" s="146" t="str">
        <f t="shared" si="4"/>
        <v/>
      </c>
      <c r="R22" s="145" t="str">
        <f t="shared" si="5"/>
        <v/>
      </c>
      <c r="S22" s="142" t="str">
        <f t="shared" si="6"/>
        <v/>
      </c>
      <c r="T22" s="146" t="str">
        <f t="shared" si="7"/>
        <v/>
      </c>
      <c r="V22" s="160"/>
      <c r="W22" s="141"/>
      <c r="X22" s="170" t="str">
        <f t="array" ref="X22">IFERROR(IF(ROW(X17)&gt; COUNTA($T$6:$T$63), "",INDEX($T:$T, SMALL(IF(T$6:T$63&lt;&gt;"",
ROW($6:$63)), ROW(A17)))),"")</f>
        <v/>
      </c>
      <c r="Y22" s="365"/>
      <c r="AA22" s="363"/>
      <c r="AB22" s="123">
        <v>19</v>
      </c>
      <c r="AC22" s="386">
        <v>13</v>
      </c>
      <c r="AD22" s="142" t="s">
        <v>204</v>
      </c>
      <c r="AE22" s="376" t="s">
        <v>92</v>
      </c>
      <c r="AF22" s="386">
        <v>11</v>
      </c>
      <c r="AG22" s="142" t="s">
        <v>136</v>
      </c>
      <c r="AH22" s="377" t="s">
        <v>84</v>
      </c>
      <c r="AI22" s="386">
        <v>12</v>
      </c>
      <c r="AJ22" s="142" t="s">
        <v>57</v>
      </c>
      <c r="AK22" s="377" t="s">
        <v>57</v>
      </c>
      <c r="AL22" s="386"/>
      <c r="AM22" s="142"/>
      <c r="AN22" s="377"/>
      <c r="AO22" s="386"/>
      <c r="AP22" s="142"/>
      <c r="AQ22" s="377"/>
      <c r="AR22" s="369"/>
      <c r="AS22" s="385"/>
      <c r="AT22" s="369"/>
      <c r="AU22" s="124" t="str">
        <f t="shared" si="0"/>
        <v/>
      </c>
      <c r="AV22" s="123" t="str">
        <f t="shared" si="1"/>
        <v/>
      </c>
      <c r="AW22" s="369"/>
      <c r="AX22" s="362">
        <v>16</v>
      </c>
      <c r="AY22" s="378" t="s">
        <v>86</v>
      </c>
      <c r="AZ22" s="378" t="s">
        <v>63</v>
      </c>
      <c r="BA22" s="378" t="s">
        <v>86</v>
      </c>
      <c r="BB22" s="378" t="s">
        <v>63</v>
      </c>
      <c r="BC22" s="378" t="s">
        <v>98</v>
      </c>
      <c r="BD22" s="378" t="s">
        <v>134</v>
      </c>
      <c r="BE22" s="381"/>
      <c r="BF22" s="126"/>
    </row>
    <row r="23" spans="1:58" x14ac:dyDescent="0.25">
      <c r="A23" s="369"/>
      <c r="B23" s="369"/>
      <c r="C23" s="369"/>
      <c r="D23" s="369"/>
      <c r="E23" s="369"/>
      <c r="F23" s="369"/>
      <c r="G23" s="384"/>
      <c r="H23" s="369"/>
      <c r="I23" s="369"/>
      <c r="J23" s="369"/>
      <c r="K23" s="369"/>
      <c r="L23" s="369"/>
      <c r="M23" s="369"/>
      <c r="N23" s="145" t="str">
        <f t="shared" si="2"/>
        <v/>
      </c>
      <c r="O23" s="142" t="str">
        <f t="shared" si="3"/>
        <v/>
      </c>
      <c r="P23" s="146" t="str">
        <f t="shared" si="4"/>
        <v/>
      </c>
      <c r="R23" s="145" t="str">
        <f t="shared" si="5"/>
        <v/>
      </c>
      <c r="S23" s="142" t="str">
        <f t="shared" si="6"/>
        <v/>
      </c>
      <c r="T23" s="146" t="str">
        <f t="shared" si="7"/>
        <v/>
      </c>
      <c r="V23" s="160"/>
      <c r="W23" s="141"/>
      <c r="X23" s="170" t="str">
        <f t="array" ref="X23">IFERROR(IF(ROW(X18)&gt; COUNTA($T$6:$T$63), "",INDEX($T:$T, SMALL(IF(T$6:T$63&lt;&gt;"",
ROW($6:$63)), ROW(A18)))),"")</f>
        <v/>
      </c>
      <c r="Y23" s="365"/>
      <c r="AA23" s="363"/>
      <c r="AB23" s="123">
        <v>20</v>
      </c>
      <c r="AC23" s="386">
        <v>16</v>
      </c>
      <c r="AD23" s="158" t="s">
        <v>62</v>
      </c>
      <c r="AE23" s="376" t="s">
        <v>62</v>
      </c>
      <c r="AF23" s="386">
        <v>12</v>
      </c>
      <c r="AG23" s="158" t="s">
        <v>57</v>
      </c>
      <c r="AH23" s="377" t="s">
        <v>57</v>
      </c>
      <c r="AI23" s="386">
        <v>13</v>
      </c>
      <c r="AJ23" s="158" t="s">
        <v>204</v>
      </c>
      <c r="AK23" s="377" t="s">
        <v>171</v>
      </c>
      <c r="AL23" s="386"/>
      <c r="AM23" s="158"/>
      <c r="AN23" s="377"/>
      <c r="AO23" s="386"/>
      <c r="AP23" s="158"/>
      <c r="AQ23" s="377"/>
      <c r="AR23" s="369"/>
      <c r="AS23" s="385"/>
      <c r="AT23" s="369"/>
      <c r="AU23" s="124" t="str">
        <f t="shared" si="0"/>
        <v/>
      </c>
      <c r="AV23" s="123" t="str">
        <f t="shared" si="1"/>
        <v/>
      </c>
      <c r="AW23" s="369"/>
      <c r="AX23" s="362">
        <v>17</v>
      </c>
      <c r="AY23" s="378" t="s">
        <v>87</v>
      </c>
      <c r="AZ23" s="378" t="s">
        <v>52</v>
      </c>
      <c r="BA23" s="378" t="s">
        <v>97</v>
      </c>
      <c r="BB23" s="378" t="s">
        <v>97</v>
      </c>
      <c r="BC23" s="378" t="s">
        <v>98</v>
      </c>
      <c r="BD23" s="378" t="s">
        <v>138</v>
      </c>
      <c r="BE23" s="381"/>
      <c r="BF23" s="126"/>
    </row>
    <row r="24" spans="1:58" x14ac:dyDescent="0.25">
      <c r="G24" s="365"/>
      <c r="N24" s="145" t="str">
        <f t="shared" si="2"/>
        <v/>
      </c>
      <c r="O24" s="142" t="str">
        <f t="shared" si="3"/>
        <v/>
      </c>
      <c r="P24" s="146" t="str">
        <f t="shared" si="4"/>
        <v/>
      </c>
      <c r="R24" s="145" t="str">
        <f t="shared" si="5"/>
        <v/>
      </c>
      <c r="S24" s="142" t="str">
        <f t="shared" si="6"/>
        <v/>
      </c>
      <c r="T24" s="146" t="str">
        <f t="shared" si="7"/>
        <v/>
      </c>
      <c r="V24" s="160"/>
      <c r="W24" s="141"/>
      <c r="X24" s="170" t="str">
        <f t="array" ref="X24">IFERROR(IF(ROW(X19)&gt; COUNTA($T$6:$T$63), "",INDEX($T:$T, SMALL(IF(T$6:T$63&lt;&gt;"",
ROW($6:$63)), ROW(A19)))),"")</f>
        <v/>
      </c>
      <c r="Y24" s="365"/>
      <c r="AA24" s="363"/>
      <c r="AB24" s="123">
        <v>21</v>
      </c>
      <c r="AC24" s="386">
        <v>17</v>
      </c>
      <c r="AD24" s="158" t="s">
        <v>64</v>
      </c>
      <c r="AE24" s="376" t="s">
        <v>91</v>
      </c>
      <c r="AF24" s="386">
        <v>13</v>
      </c>
      <c r="AG24" s="158" t="s">
        <v>204</v>
      </c>
      <c r="AH24" s="377" t="s">
        <v>92</v>
      </c>
      <c r="AI24" s="386">
        <v>17</v>
      </c>
      <c r="AJ24" s="158" t="s">
        <v>64</v>
      </c>
      <c r="AK24" s="377" t="s">
        <v>91</v>
      </c>
      <c r="AL24" s="386"/>
      <c r="AM24" s="158"/>
      <c r="AN24" s="377"/>
      <c r="AO24" s="386"/>
      <c r="AP24" s="158"/>
      <c r="AQ24" s="377"/>
      <c r="AS24" s="363"/>
      <c r="AU24" s="124" t="str">
        <f t="shared" si="0"/>
        <v/>
      </c>
      <c r="AV24" s="123" t="str">
        <f t="shared" si="1"/>
        <v/>
      </c>
      <c r="AW24" s="369"/>
      <c r="AX24" s="362">
        <v>18</v>
      </c>
      <c r="AY24" s="378" t="s">
        <v>88</v>
      </c>
      <c r="AZ24" s="378" t="s">
        <v>138</v>
      </c>
      <c r="BA24" s="378" t="s">
        <v>98</v>
      </c>
      <c r="BB24" s="378" t="s">
        <v>134</v>
      </c>
      <c r="BC24" s="380" t="s">
        <v>99</v>
      </c>
      <c r="BD24" s="378" t="s">
        <v>63</v>
      </c>
      <c r="BE24" s="381"/>
      <c r="BF24" s="126"/>
    </row>
    <row r="25" spans="1:58" x14ac:dyDescent="0.25">
      <c r="G25" s="365"/>
      <c r="N25" s="145" t="str">
        <f t="shared" si="2"/>
        <v/>
      </c>
      <c r="O25" s="142" t="str">
        <f t="shared" si="3"/>
        <v/>
      </c>
      <c r="P25" s="146" t="str">
        <f t="shared" si="4"/>
        <v/>
      </c>
      <c r="R25" s="145" t="str">
        <f t="shared" si="5"/>
        <v/>
      </c>
      <c r="S25" s="142" t="str">
        <f t="shared" si="6"/>
        <v/>
      </c>
      <c r="T25" s="146" t="str">
        <f t="shared" si="7"/>
        <v/>
      </c>
      <c r="V25" s="160"/>
      <c r="W25" s="141"/>
      <c r="X25" s="170" t="str">
        <f t="array" ref="X25">IFERROR(IF(ROW(X20)&gt; COUNTA($T$6:$T$63), "",INDEX($T:$T, SMALL(IF(T$6:T$63&lt;&gt;"",
ROW($6:$63)), ROW(A20)))),"")</f>
        <v/>
      </c>
      <c r="Y25" s="365"/>
      <c r="AA25" s="363"/>
      <c r="AB25" s="123">
        <v>22</v>
      </c>
      <c r="AC25" s="386">
        <v>18</v>
      </c>
      <c r="AD25" s="142" t="s">
        <v>61</v>
      </c>
      <c r="AE25" s="387" t="s">
        <v>76</v>
      </c>
      <c r="AF25" s="386">
        <v>14</v>
      </c>
      <c r="AG25" s="142" t="s">
        <v>58</v>
      </c>
      <c r="AH25" s="146" t="s">
        <v>58</v>
      </c>
      <c r="AI25" s="386">
        <v>17</v>
      </c>
      <c r="AJ25" s="142" t="s">
        <v>64</v>
      </c>
      <c r="AK25" s="146" t="s">
        <v>109</v>
      </c>
      <c r="AL25" s="386"/>
      <c r="AM25" s="142"/>
      <c r="AN25" s="146"/>
      <c r="AO25" s="386"/>
      <c r="AP25" s="142"/>
      <c r="AQ25" s="146"/>
      <c r="AS25" s="363"/>
      <c r="AU25" s="124" t="str">
        <f t="shared" si="0"/>
        <v/>
      </c>
      <c r="AV25" s="123" t="str">
        <f t="shared" si="1"/>
        <v/>
      </c>
      <c r="AW25" s="369"/>
      <c r="AX25" s="362">
        <v>19</v>
      </c>
      <c r="AY25" s="378" t="s">
        <v>89</v>
      </c>
      <c r="AZ25" s="380" t="s">
        <v>164</v>
      </c>
      <c r="BA25" s="378" t="s">
        <v>98</v>
      </c>
      <c r="BB25" s="378" t="s">
        <v>138</v>
      </c>
      <c r="BC25" s="380" t="s">
        <v>100</v>
      </c>
      <c r="BD25" s="378" t="s">
        <v>52</v>
      </c>
      <c r="BE25" s="381"/>
      <c r="BF25" s="126"/>
    </row>
    <row r="26" spans="1:58" x14ac:dyDescent="0.25">
      <c r="G26" s="365"/>
      <c r="N26" s="145" t="str">
        <f t="shared" si="2"/>
        <v/>
      </c>
      <c r="O26" s="142" t="str">
        <f t="shared" si="3"/>
        <v/>
      </c>
      <c r="P26" s="146" t="str">
        <f t="shared" si="4"/>
        <v/>
      </c>
      <c r="R26" s="145" t="str">
        <f t="shared" si="5"/>
        <v/>
      </c>
      <c r="S26" s="142" t="str">
        <f t="shared" si="6"/>
        <v/>
      </c>
      <c r="T26" s="146" t="str">
        <f t="shared" si="7"/>
        <v/>
      </c>
      <c r="V26" s="160"/>
      <c r="W26" s="141"/>
      <c r="X26" s="170" t="str">
        <f t="array" ref="X26">IFERROR(IF(ROW(X21)&gt; COUNTA($T$6:$T$63), "",INDEX($T:$T, SMALL(IF(T$6:T$63&lt;&gt;"",
ROW($6:$63)), ROW(A21)))),"")</f>
        <v/>
      </c>
      <c r="Y26" s="365"/>
      <c r="AA26" s="363"/>
      <c r="AB26" s="123">
        <v>23</v>
      </c>
      <c r="AC26" s="386">
        <v>18</v>
      </c>
      <c r="AD26" s="158" t="s">
        <v>61</v>
      </c>
      <c r="AE26" s="376" t="s">
        <v>78</v>
      </c>
      <c r="AF26" s="386">
        <v>16</v>
      </c>
      <c r="AG26" s="158" t="s">
        <v>62</v>
      </c>
      <c r="AH26" s="377" t="s">
        <v>62</v>
      </c>
      <c r="AI26" s="386">
        <v>18</v>
      </c>
      <c r="AJ26" s="158" t="s">
        <v>61</v>
      </c>
      <c r="AK26" s="377" t="s">
        <v>76</v>
      </c>
      <c r="AL26" s="386"/>
      <c r="AM26" s="158"/>
      <c r="AN26" s="377"/>
      <c r="AO26" s="386"/>
      <c r="AP26" s="158"/>
      <c r="AQ26" s="377"/>
      <c r="AS26" s="363"/>
      <c r="AU26" s="124" t="str">
        <f t="shared" si="0"/>
        <v/>
      </c>
      <c r="AV26" s="123" t="str">
        <f t="shared" si="1"/>
        <v/>
      </c>
      <c r="AW26" s="369"/>
      <c r="AX26" s="362">
        <v>20</v>
      </c>
      <c r="AY26" s="378" t="s">
        <v>57</v>
      </c>
      <c r="AZ26" s="378" t="s">
        <v>57</v>
      </c>
      <c r="BA26" s="378" t="s">
        <v>87</v>
      </c>
      <c r="BB26" s="378" t="s">
        <v>52</v>
      </c>
      <c r="BC26" s="378" t="s">
        <v>88</v>
      </c>
      <c r="BD26" s="378" t="s">
        <v>138</v>
      </c>
      <c r="BE26" s="381"/>
      <c r="BF26" s="126"/>
    </row>
    <row r="27" spans="1:58" x14ac:dyDescent="0.25">
      <c r="G27" s="365"/>
      <c r="N27" s="145" t="str">
        <f t="shared" si="2"/>
        <v/>
      </c>
      <c r="O27" s="142" t="str">
        <f t="shared" si="3"/>
        <v/>
      </c>
      <c r="P27" s="146" t="str">
        <f t="shared" si="4"/>
        <v/>
      </c>
      <c r="R27" s="145" t="str">
        <f t="shared" si="5"/>
        <v/>
      </c>
      <c r="S27" s="142" t="str">
        <f t="shared" si="6"/>
        <v/>
      </c>
      <c r="T27" s="146" t="str">
        <f t="shared" si="7"/>
        <v/>
      </c>
      <c r="V27" s="160"/>
      <c r="W27" s="141"/>
      <c r="X27" s="170" t="str">
        <f t="array" ref="X27">IFERROR(IF(ROW(X22)&gt; COUNTA($T$6:$T$63), "",INDEX($T:$T, SMALL(IF(T$6:T$63&lt;&gt;"",
ROW($6:$63)), ROW(A22)))),"")</f>
        <v/>
      </c>
      <c r="Y27" s="365"/>
      <c r="AA27" s="363"/>
      <c r="AB27" s="123">
        <v>24</v>
      </c>
      <c r="AC27" s="386">
        <v>18</v>
      </c>
      <c r="AD27" s="158" t="s">
        <v>61</v>
      </c>
      <c r="AE27" s="376" t="s">
        <v>61</v>
      </c>
      <c r="AF27" s="386">
        <v>17</v>
      </c>
      <c r="AG27" s="158" t="s">
        <v>64</v>
      </c>
      <c r="AH27" s="377" t="s">
        <v>91</v>
      </c>
      <c r="AI27" s="386">
        <v>18</v>
      </c>
      <c r="AJ27" s="158" t="s">
        <v>61</v>
      </c>
      <c r="AK27" s="377" t="s">
        <v>78</v>
      </c>
      <c r="AL27" s="386"/>
      <c r="AM27" s="158"/>
      <c r="AN27" s="377"/>
      <c r="AO27" s="386"/>
      <c r="AP27" s="158"/>
      <c r="AQ27" s="377"/>
      <c r="AS27" s="363"/>
      <c r="AU27" s="124" t="str">
        <f t="shared" si="0"/>
        <v/>
      </c>
      <c r="AV27" s="123" t="str">
        <f t="shared" si="1"/>
        <v/>
      </c>
      <c r="AX27" s="362">
        <v>21</v>
      </c>
      <c r="AY27" s="378" t="s">
        <v>90</v>
      </c>
      <c r="AZ27" s="380" t="s">
        <v>164</v>
      </c>
      <c r="BA27" s="378" t="s">
        <v>99</v>
      </c>
      <c r="BB27" s="378" t="s">
        <v>63</v>
      </c>
      <c r="BC27" s="378" t="s">
        <v>101</v>
      </c>
      <c r="BD27" s="378" t="s">
        <v>69</v>
      </c>
      <c r="BE27" s="381"/>
      <c r="BF27" s="126"/>
    </row>
    <row r="28" spans="1:58" x14ac:dyDescent="0.25">
      <c r="G28" s="365"/>
      <c r="N28" s="145" t="str">
        <f t="shared" si="2"/>
        <v/>
      </c>
      <c r="O28" s="142" t="str">
        <f t="shared" si="3"/>
        <v/>
      </c>
      <c r="P28" s="146" t="str">
        <f t="shared" si="4"/>
        <v/>
      </c>
      <c r="R28" s="145" t="str">
        <f t="shared" si="5"/>
        <v/>
      </c>
      <c r="S28" s="142" t="str">
        <f t="shared" si="6"/>
        <v/>
      </c>
      <c r="T28" s="146" t="str">
        <f t="shared" si="7"/>
        <v/>
      </c>
      <c r="V28" s="160"/>
      <c r="W28" s="141"/>
      <c r="X28" s="170" t="str">
        <f t="array" ref="X28">IFERROR(IF(ROW(X23)&gt; COUNTA($T$6:$T$63), "",INDEX($T:$T, SMALL(IF(T$6:T$63&lt;&gt;"",
ROW($6:$63)), ROW(A23)))),"")</f>
        <v/>
      </c>
      <c r="Y28" s="365"/>
      <c r="AA28" s="363"/>
      <c r="AB28" s="123">
        <v>25</v>
      </c>
      <c r="AC28" s="386">
        <v>19</v>
      </c>
      <c r="AD28" s="158" t="s">
        <v>60</v>
      </c>
      <c r="AE28" s="376" t="s">
        <v>91</v>
      </c>
      <c r="AF28" s="386">
        <v>18</v>
      </c>
      <c r="AG28" s="158" t="s">
        <v>61</v>
      </c>
      <c r="AH28" s="377" t="s">
        <v>76</v>
      </c>
      <c r="AI28" s="386">
        <v>18</v>
      </c>
      <c r="AJ28" s="158" t="s">
        <v>61</v>
      </c>
      <c r="AK28" s="377" t="s">
        <v>61</v>
      </c>
      <c r="AL28" s="386"/>
      <c r="AM28" s="158"/>
      <c r="AN28" s="377"/>
      <c r="AO28" s="386"/>
      <c r="AP28" s="158"/>
      <c r="AQ28" s="377"/>
      <c r="AS28" s="363"/>
      <c r="AU28" s="124" t="str">
        <f t="shared" si="0"/>
        <v/>
      </c>
      <c r="AV28" s="123" t="str">
        <f t="shared" si="1"/>
        <v/>
      </c>
      <c r="AX28" s="362">
        <v>22</v>
      </c>
      <c r="AY28" s="378" t="s">
        <v>91</v>
      </c>
      <c r="AZ28" s="378" t="s">
        <v>60</v>
      </c>
      <c r="BA28" s="378" t="s">
        <v>100</v>
      </c>
      <c r="BB28" s="378" t="s">
        <v>52</v>
      </c>
      <c r="BC28" s="378" t="s">
        <v>101</v>
      </c>
      <c r="BD28" s="378" t="s">
        <v>48</v>
      </c>
      <c r="BE28" s="381"/>
      <c r="BF28" s="126"/>
    </row>
    <row r="29" spans="1:58" x14ac:dyDescent="0.25">
      <c r="G29" s="365"/>
      <c r="N29" s="145" t="str">
        <f t="shared" si="2"/>
        <v/>
      </c>
      <c r="O29" s="142" t="str">
        <f t="shared" si="3"/>
        <v/>
      </c>
      <c r="P29" s="146" t="str">
        <f t="shared" si="4"/>
        <v/>
      </c>
      <c r="R29" s="145" t="str">
        <f t="shared" si="5"/>
        <v/>
      </c>
      <c r="S29" s="142" t="str">
        <f t="shared" si="6"/>
        <v/>
      </c>
      <c r="T29" s="146" t="str">
        <f t="shared" si="7"/>
        <v/>
      </c>
      <c r="V29" s="160"/>
      <c r="W29" s="141"/>
      <c r="X29" s="170" t="str">
        <f t="array" ref="X29">IFERROR(IF(ROW(X24)&gt; COUNTA($T$6:$T$63), "",INDEX($T:$T, SMALL(IF(T$6:T$63&lt;&gt;"",
ROW($6:$63)), ROW(A24)))),"")</f>
        <v/>
      </c>
      <c r="Y29" s="365"/>
      <c r="AA29" s="363"/>
      <c r="AB29" s="123">
        <v>26</v>
      </c>
      <c r="AC29" s="386">
        <v>19</v>
      </c>
      <c r="AD29" s="158" t="s">
        <v>60</v>
      </c>
      <c r="AE29" s="376" t="s">
        <v>165</v>
      </c>
      <c r="AF29" s="386">
        <v>18</v>
      </c>
      <c r="AG29" s="158" t="s">
        <v>61</v>
      </c>
      <c r="AH29" s="377" t="s">
        <v>78</v>
      </c>
      <c r="AI29" s="386">
        <v>19</v>
      </c>
      <c r="AJ29" s="158" t="s">
        <v>60</v>
      </c>
      <c r="AK29" s="377" t="s">
        <v>91</v>
      </c>
      <c r="AL29" s="386"/>
      <c r="AM29" s="158"/>
      <c r="AN29" s="377"/>
      <c r="AO29" s="386"/>
      <c r="AP29" s="158"/>
      <c r="AQ29" s="377"/>
      <c r="AS29" s="363"/>
      <c r="AU29" s="124" t="str">
        <f t="shared" si="0"/>
        <v/>
      </c>
      <c r="AV29" s="123" t="str">
        <f t="shared" si="1"/>
        <v/>
      </c>
      <c r="AX29" s="362">
        <v>23</v>
      </c>
      <c r="AY29" s="378" t="s">
        <v>91</v>
      </c>
      <c r="AZ29" s="378" t="s">
        <v>64</v>
      </c>
      <c r="BA29" s="378" t="s">
        <v>88</v>
      </c>
      <c r="BB29" s="378" t="s">
        <v>138</v>
      </c>
      <c r="BC29" s="380" t="s">
        <v>102</v>
      </c>
      <c r="BD29" s="380" t="s">
        <v>164</v>
      </c>
      <c r="BE29" s="125"/>
      <c r="BF29" s="126"/>
    </row>
    <row r="30" spans="1:58" x14ac:dyDescent="0.25">
      <c r="G30" s="365"/>
      <c r="N30" s="145" t="str">
        <f t="shared" si="2"/>
        <v/>
      </c>
      <c r="O30" s="142" t="str">
        <f t="shared" si="3"/>
        <v/>
      </c>
      <c r="P30" s="146" t="str">
        <f t="shared" si="4"/>
        <v/>
      </c>
      <c r="R30" s="145" t="str">
        <f t="shared" si="5"/>
        <v/>
      </c>
      <c r="S30" s="142" t="str">
        <f t="shared" si="6"/>
        <v/>
      </c>
      <c r="T30" s="146" t="str">
        <f t="shared" si="7"/>
        <v/>
      </c>
      <c r="V30" s="160"/>
      <c r="W30" s="141"/>
      <c r="X30" s="170" t="str">
        <f t="array" ref="X30">IFERROR(IF(ROW(X25)&gt; COUNTA($T$6:$T$63), "",INDEX($T:$T, SMALL(IF(T$6:T$63&lt;&gt;"",
ROW($6:$63)), ROW(A25)))),"")</f>
        <v/>
      </c>
      <c r="Y30" s="365"/>
      <c r="AA30" s="363"/>
      <c r="AB30" s="123">
        <v>27</v>
      </c>
      <c r="AC30" s="386">
        <v>20</v>
      </c>
      <c r="AD30" s="388" t="s">
        <v>65</v>
      </c>
      <c r="AE30" s="376" t="s">
        <v>89</v>
      </c>
      <c r="AF30" s="386">
        <v>18</v>
      </c>
      <c r="AG30" s="388" t="s">
        <v>61</v>
      </c>
      <c r="AH30" s="377" t="s">
        <v>61</v>
      </c>
      <c r="AI30" s="386">
        <v>19</v>
      </c>
      <c r="AJ30" s="388" t="s">
        <v>60</v>
      </c>
      <c r="AK30" s="377" t="s">
        <v>108</v>
      </c>
      <c r="AL30" s="386"/>
      <c r="AM30" s="388"/>
      <c r="AN30" s="377"/>
      <c r="AO30" s="386"/>
      <c r="AP30" s="388"/>
      <c r="AQ30" s="377"/>
      <c r="AS30" s="363"/>
      <c r="AU30" s="124" t="str">
        <f t="shared" si="0"/>
        <v/>
      </c>
      <c r="AV30" s="123" t="str">
        <f t="shared" si="1"/>
        <v/>
      </c>
      <c r="AX30" s="362">
        <v>24</v>
      </c>
      <c r="AY30" s="378" t="s">
        <v>91</v>
      </c>
      <c r="AZ30" s="378" t="s">
        <v>69</v>
      </c>
      <c r="BA30" s="378" t="s">
        <v>101</v>
      </c>
      <c r="BB30" s="378" t="s">
        <v>69</v>
      </c>
      <c r="BC30" s="380" t="s">
        <v>57</v>
      </c>
      <c r="BD30" s="380" t="s">
        <v>57</v>
      </c>
      <c r="BE30" s="381"/>
      <c r="BF30" s="126"/>
    </row>
    <row r="31" spans="1:58" x14ac:dyDescent="0.25">
      <c r="G31" s="365"/>
      <c r="N31" s="145" t="str">
        <f t="shared" si="2"/>
        <v/>
      </c>
      <c r="O31" s="142" t="str">
        <f t="shared" si="3"/>
        <v/>
      </c>
      <c r="P31" s="146" t="str">
        <f t="shared" si="4"/>
        <v/>
      </c>
      <c r="R31" s="145" t="str">
        <f t="shared" si="5"/>
        <v/>
      </c>
      <c r="S31" s="142" t="str">
        <f t="shared" si="6"/>
        <v/>
      </c>
      <c r="T31" s="146" t="str">
        <f t="shared" si="7"/>
        <v/>
      </c>
      <c r="V31" s="160"/>
      <c r="W31" s="141"/>
      <c r="X31" s="170" t="str">
        <f t="array" ref="X31">IFERROR(IF(ROW(X26)&gt; COUNTA($T$6:$T$63), "",INDEX($T:$T, SMALL(IF(T$6:T$63&lt;&gt;"",
ROW($6:$63)), ROW(A26)))),"")</f>
        <v/>
      </c>
      <c r="Y31" s="365"/>
      <c r="AA31" s="363"/>
      <c r="AB31" s="123">
        <v>28</v>
      </c>
      <c r="AC31" s="386">
        <v>20</v>
      </c>
      <c r="AD31" s="388" t="s">
        <v>65</v>
      </c>
      <c r="AE31" s="376" t="s">
        <v>90</v>
      </c>
      <c r="AF31" s="386">
        <v>19</v>
      </c>
      <c r="AG31" s="388" t="s">
        <v>60</v>
      </c>
      <c r="AH31" s="377" t="s">
        <v>91</v>
      </c>
      <c r="AI31" s="386">
        <v>19</v>
      </c>
      <c r="AJ31" s="388" t="s">
        <v>60</v>
      </c>
      <c r="AK31" s="377" t="s">
        <v>103</v>
      </c>
      <c r="AL31" s="386"/>
      <c r="AM31" s="388"/>
      <c r="AN31" s="377"/>
      <c r="AO31" s="386"/>
      <c r="AP31" s="388"/>
      <c r="AQ31" s="377"/>
      <c r="AS31" s="363"/>
      <c r="AU31" s="124" t="str">
        <f t="shared" si="0"/>
        <v/>
      </c>
      <c r="AV31" s="123" t="str">
        <f t="shared" si="1"/>
        <v/>
      </c>
      <c r="AX31" s="362">
        <v>25</v>
      </c>
      <c r="AY31" s="378" t="s">
        <v>92</v>
      </c>
      <c r="AZ31" s="378" t="s">
        <v>137</v>
      </c>
      <c r="BA31" s="378" t="s">
        <v>101</v>
      </c>
      <c r="BB31" s="378" t="s">
        <v>48</v>
      </c>
      <c r="BC31" s="380" t="s">
        <v>90</v>
      </c>
      <c r="BD31" s="380" t="s">
        <v>164</v>
      </c>
      <c r="BE31" s="126"/>
      <c r="BF31" s="126"/>
    </row>
    <row r="32" spans="1:58" x14ac:dyDescent="0.25">
      <c r="G32" s="365"/>
      <c r="N32" s="145" t="str">
        <f t="shared" si="2"/>
        <v/>
      </c>
      <c r="O32" s="142" t="str">
        <f t="shared" si="3"/>
        <v/>
      </c>
      <c r="P32" s="146" t="str">
        <f t="shared" si="4"/>
        <v/>
      </c>
      <c r="R32" s="145" t="str">
        <f t="shared" si="5"/>
        <v/>
      </c>
      <c r="S32" s="142" t="str">
        <f t="shared" si="6"/>
        <v/>
      </c>
      <c r="T32" s="146" t="str">
        <f t="shared" si="7"/>
        <v/>
      </c>
      <c r="V32" s="160"/>
      <c r="W32" s="141"/>
      <c r="X32" s="170" t="str">
        <f t="array" ref="X32">IFERROR(IF(ROW(X27)&gt; COUNTA($T$6:$T$63), "",INDEX($T:$T, SMALL(IF(T$6:T$63&lt;&gt;"",
ROW($6:$63)), ROW(A27)))),"")</f>
        <v/>
      </c>
      <c r="Y32" s="365"/>
      <c r="AA32" s="363"/>
      <c r="AB32" s="123">
        <v>29</v>
      </c>
      <c r="AC32" s="386">
        <v>21</v>
      </c>
      <c r="AD32" s="158" t="s">
        <v>63</v>
      </c>
      <c r="AE32" s="376" t="s">
        <v>86</v>
      </c>
      <c r="AF32" s="386">
        <v>19</v>
      </c>
      <c r="AG32" s="158" t="s">
        <v>60</v>
      </c>
      <c r="AH32" s="377" t="s">
        <v>166</v>
      </c>
      <c r="AI32" s="386">
        <v>19</v>
      </c>
      <c r="AJ32" s="158" t="s">
        <v>60</v>
      </c>
      <c r="AK32" s="377" t="s">
        <v>104</v>
      </c>
      <c r="AL32" s="386"/>
      <c r="AM32" s="158"/>
      <c r="AN32" s="377"/>
      <c r="AO32" s="386"/>
      <c r="AP32" s="158"/>
      <c r="AQ32" s="377"/>
      <c r="AS32" s="363"/>
      <c r="AU32" s="124" t="str">
        <f t="shared" si="0"/>
        <v/>
      </c>
      <c r="AV32" s="123" t="str">
        <f t="shared" si="1"/>
        <v/>
      </c>
      <c r="AX32" s="362">
        <v>26</v>
      </c>
      <c r="AY32" s="378" t="s">
        <v>62</v>
      </c>
      <c r="AZ32" s="378" t="s">
        <v>62</v>
      </c>
      <c r="BA32" s="378" t="s">
        <v>102</v>
      </c>
      <c r="BB32" s="380" t="s">
        <v>164</v>
      </c>
      <c r="BC32" s="138" t="s">
        <v>113</v>
      </c>
      <c r="BD32" s="378" t="s">
        <v>97</v>
      </c>
      <c r="BE32" s="381"/>
      <c r="BF32" s="126"/>
    </row>
    <row r="33" spans="7:58" x14ac:dyDescent="0.25">
      <c r="G33" s="365"/>
      <c r="N33" s="145" t="str">
        <f t="shared" si="2"/>
        <v/>
      </c>
      <c r="O33" s="142" t="str">
        <f t="shared" si="3"/>
        <v/>
      </c>
      <c r="P33" s="146" t="str">
        <f t="shared" si="4"/>
        <v/>
      </c>
      <c r="R33" s="145" t="str">
        <f t="shared" si="5"/>
        <v/>
      </c>
      <c r="S33" s="142" t="str">
        <f t="shared" si="6"/>
        <v/>
      </c>
      <c r="T33" s="146" t="str">
        <f t="shared" si="7"/>
        <v/>
      </c>
      <c r="V33" s="160"/>
      <c r="W33" s="141"/>
      <c r="X33" s="170" t="str">
        <f t="array" ref="X33">IFERROR(IF(ROW(X28)&gt; COUNTA($T$6:$T$63), "",INDEX($T:$T, SMALL(IF(T$6:T$63&lt;&gt;"",
ROW($6:$63)), ROW(A28)))),"")</f>
        <v/>
      </c>
      <c r="Y33" s="365"/>
      <c r="AA33" s="363"/>
      <c r="AB33" s="123">
        <v>30</v>
      </c>
      <c r="AC33" s="386">
        <v>21</v>
      </c>
      <c r="AD33" s="158" t="s">
        <v>63</v>
      </c>
      <c r="AE33" s="376" t="s">
        <v>165</v>
      </c>
      <c r="AF33" s="386">
        <v>19</v>
      </c>
      <c r="AG33" s="158" t="s">
        <v>60</v>
      </c>
      <c r="AH33" s="377" t="s">
        <v>103</v>
      </c>
      <c r="AI33" s="386">
        <v>20</v>
      </c>
      <c r="AJ33" s="158" t="s">
        <v>65</v>
      </c>
      <c r="AK33" s="377" t="s">
        <v>94</v>
      </c>
      <c r="AL33" s="386"/>
      <c r="AM33" s="158"/>
      <c r="AN33" s="377"/>
      <c r="AO33" s="386"/>
      <c r="AP33" s="158"/>
      <c r="AQ33" s="377"/>
      <c r="AS33" s="363"/>
      <c r="AU33" s="124" t="str">
        <f t="shared" si="0"/>
        <v/>
      </c>
      <c r="AV33" s="123" t="str">
        <f t="shared" si="1"/>
        <v/>
      </c>
      <c r="AX33" s="362">
        <v>27</v>
      </c>
      <c r="AY33" s="378" t="s">
        <v>61</v>
      </c>
      <c r="AZ33" s="378" t="s">
        <v>61</v>
      </c>
      <c r="BA33" s="378" t="s">
        <v>89</v>
      </c>
      <c r="BB33" s="380" t="s">
        <v>164</v>
      </c>
      <c r="BC33" s="378" t="s">
        <v>91</v>
      </c>
      <c r="BD33" s="378" t="s">
        <v>60</v>
      </c>
      <c r="BE33" s="381"/>
      <c r="BF33" s="126"/>
    </row>
    <row r="34" spans="7:58" x14ac:dyDescent="0.25">
      <c r="G34" s="365"/>
      <c r="N34" s="145" t="str">
        <f t="shared" si="2"/>
        <v/>
      </c>
      <c r="O34" s="142" t="str">
        <f t="shared" si="3"/>
        <v/>
      </c>
      <c r="P34" s="146" t="str">
        <f t="shared" si="4"/>
        <v/>
      </c>
      <c r="R34" s="145" t="str">
        <f t="shared" si="5"/>
        <v/>
      </c>
      <c r="S34" s="142" t="str">
        <f t="shared" si="6"/>
        <v/>
      </c>
      <c r="T34" s="146" t="str">
        <f t="shared" si="7"/>
        <v/>
      </c>
      <c r="V34" s="160"/>
      <c r="W34" s="141"/>
      <c r="X34" s="170" t="str">
        <f t="array" ref="X34">IFERROR(IF(ROW(X29)&gt; COUNTA($T$6:$T$63), "",INDEX($T:$T, SMALL(IF(T$6:T$63&lt;&gt;"",
ROW($6:$63)), ROW(A29)))),"")</f>
        <v/>
      </c>
      <c r="Y34" s="365"/>
      <c r="AA34" s="363"/>
      <c r="AB34" s="123">
        <v>31</v>
      </c>
      <c r="AC34" s="386">
        <v>23</v>
      </c>
      <c r="AD34" s="158" t="s">
        <v>206</v>
      </c>
      <c r="AE34" s="376" t="s">
        <v>85</v>
      </c>
      <c r="AF34" s="386">
        <v>19</v>
      </c>
      <c r="AG34" s="158" t="s">
        <v>60</v>
      </c>
      <c r="AH34" s="377" t="s">
        <v>104</v>
      </c>
      <c r="AI34" s="386">
        <v>20</v>
      </c>
      <c r="AJ34" s="158" t="s">
        <v>65</v>
      </c>
      <c r="AK34" s="377" t="s">
        <v>102</v>
      </c>
      <c r="AL34" s="386"/>
      <c r="AM34" s="158"/>
      <c r="AN34" s="377"/>
      <c r="AO34" s="386"/>
      <c r="AP34" s="158"/>
      <c r="AQ34" s="377"/>
      <c r="AS34" s="363"/>
      <c r="AU34" s="124" t="str">
        <f t="shared" si="0"/>
        <v/>
      </c>
      <c r="AV34" s="123" t="str">
        <f t="shared" si="1"/>
        <v/>
      </c>
      <c r="AX34" s="362">
        <v>28</v>
      </c>
      <c r="AY34" s="378" t="s">
        <v>165</v>
      </c>
      <c r="AZ34" s="378" t="s">
        <v>60</v>
      </c>
      <c r="BA34" s="378" t="s">
        <v>57</v>
      </c>
      <c r="BB34" s="378" t="s">
        <v>57</v>
      </c>
      <c r="BC34" s="378" t="s">
        <v>91</v>
      </c>
      <c r="BD34" s="378" t="s">
        <v>64</v>
      </c>
      <c r="BE34" s="381"/>
      <c r="BF34" s="126"/>
    </row>
    <row r="35" spans="7:58" x14ac:dyDescent="0.25">
      <c r="G35" s="365"/>
      <c r="N35" s="145" t="str">
        <f t="shared" si="2"/>
        <v/>
      </c>
      <c r="O35" s="142" t="str">
        <f t="shared" si="3"/>
        <v/>
      </c>
      <c r="P35" s="146" t="str">
        <f t="shared" si="4"/>
        <v/>
      </c>
      <c r="R35" s="145" t="str">
        <f t="shared" si="5"/>
        <v/>
      </c>
      <c r="S35" s="142" t="str">
        <f t="shared" si="6"/>
        <v/>
      </c>
      <c r="T35" s="146" t="str">
        <f t="shared" si="7"/>
        <v/>
      </c>
      <c r="V35" s="160"/>
      <c r="W35" s="141"/>
      <c r="X35" s="170" t="str">
        <f t="array" ref="X35">IFERROR(IF(ROW(X30)&gt; COUNTA($T$6:$T$63), "",INDEX($T:$T, SMALL(IF(T$6:T$63&lt;&gt;"",
ROW($6:$63)), ROW(A30)))),"")</f>
        <v/>
      </c>
      <c r="Y35" s="365"/>
      <c r="AA35" s="363"/>
      <c r="AB35" s="123">
        <v>32</v>
      </c>
      <c r="AC35" s="386">
        <v>23</v>
      </c>
      <c r="AD35" s="158" t="s">
        <v>206</v>
      </c>
      <c r="AE35" s="376" t="s">
        <v>88</v>
      </c>
      <c r="AF35" s="386">
        <v>20</v>
      </c>
      <c r="AG35" s="158" t="s">
        <v>65</v>
      </c>
      <c r="AH35" s="377" t="s">
        <v>90</v>
      </c>
      <c r="AI35" s="389">
        <v>20</v>
      </c>
      <c r="AJ35" s="390" t="s">
        <v>65</v>
      </c>
      <c r="AK35" s="391" t="s">
        <v>89</v>
      </c>
      <c r="AL35" s="386"/>
      <c r="AM35" s="158"/>
      <c r="AN35" s="377"/>
      <c r="AO35" s="386"/>
      <c r="AP35" s="158"/>
      <c r="AQ35" s="377"/>
      <c r="AS35" s="363"/>
      <c r="AU35" s="124" t="str">
        <f t="shared" si="0"/>
        <v/>
      </c>
      <c r="AV35" s="123" t="str">
        <f t="shared" si="1"/>
        <v/>
      </c>
      <c r="AX35" s="362">
        <v>29</v>
      </c>
      <c r="AY35" s="378" t="s">
        <v>165</v>
      </c>
      <c r="AZ35" s="378" t="s">
        <v>63</v>
      </c>
      <c r="BA35" s="378" t="s">
        <v>90</v>
      </c>
      <c r="BB35" s="378" t="s">
        <v>89</v>
      </c>
      <c r="BC35" s="378" t="s">
        <v>91</v>
      </c>
      <c r="BD35" s="378" t="s">
        <v>69</v>
      </c>
      <c r="BE35" s="381"/>
      <c r="BF35" s="126"/>
    </row>
    <row r="36" spans="7:58" x14ac:dyDescent="0.25">
      <c r="G36" s="365"/>
      <c r="N36" s="145" t="str">
        <f t="shared" si="2"/>
        <v/>
      </c>
      <c r="O36" s="142" t="str">
        <f t="shared" si="3"/>
        <v/>
      </c>
      <c r="P36" s="146" t="str">
        <f t="shared" si="4"/>
        <v/>
      </c>
      <c r="R36" s="145" t="str">
        <f t="shared" si="5"/>
        <v/>
      </c>
      <c r="S36" s="142" t="str">
        <f t="shared" si="6"/>
        <v/>
      </c>
      <c r="T36" s="146" t="str">
        <f t="shared" si="7"/>
        <v/>
      </c>
      <c r="V36" s="160"/>
      <c r="W36" s="141"/>
      <c r="X36" s="170" t="str">
        <f t="array" ref="X36">IFERROR(IF(ROW(X31)&gt; COUNTA($T$6:$T$63), "",INDEX($T:$T, SMALL(IF(T$6:T$63&lt;&gt;"",
ROW($6:$63)), ROW(A31)))),"")</f>
        <v/>
      </c>
      <c r="Y36" s="365"/>
      <c r="AA36" s="363"/>
      <c r="AB36" s="123">
        <v>33</v>
      </c>
      <c r="AC36" s="386">
        <v>23</v>
      </c>
      <c r="AD36" s="158" t="s">
        <v>206</v>
      </c>
      <c r="AE36" s="376" t="s">
        <v>169</v>
      </c>
      <c r="AF36" s="386">
        <v>20</v>
      </c>
      <c r="AG36" s="158" t="s">
        <v>65</v>
      </c>
      <c r="AH36" s="377" t="s">
        <v>94</v>
      </c>
      <c r="AI36" s="386">
        <v>20</v>
      </c>
      <c r="AJ36" s="158" t="s">
        <v>65</v>
      </c>
      <c r="AK36" s="377" t="s">
        <v>90</v>
      </c>
      <c r="AL36" s="386"/>
      <c r="AM36" s="158"/>
      <c r="AN36" s="377"/>
      <c r="AO36" s="386"/>
      <c r="AP36" s="158"/>
      <c r="AQ36" s="377"/>
      <c r="AS36" s="363"/>
      <c r="AU36" s="124" t="str">
        <f t="shared" si="0"/>
        <v/>
      </c>
      <c r="AV36" s="123" t="str">
        <f t="shared" si="1"/>
        <v/>
      </c>
      <c r="AX36" s="362">
        <v>30</v>
      </c>
      <c r="AY36" s="378" t="s">
        <v>165</v>
      </c>
      <c r="AZ36" s="378" t="s">
        <v>51</v>
      </c>
      <c r="BA36" s="378" t="s">
        <v>58</v>
      </c>
      <c r="BB36" s="378" t="s">
        <v>58</v>
      </c>
      <c r="BC36" s="378" t="s">
        <v>171</v>
      </c>
      <c r="BD36" s="378" t="s">
        <v>137</v>
      </c>
      <c r="BE36" s="381"/>
      <c r="BF36" s="126"/>
    </row>
    <row r="37" spans="7:58" x14ac:dyDescent="0.25">
      <c r="G37" s="365"/>
      <c r="N37" s="145" t="str">
        <f t="shared" si="2"/>
        <v/>
      </c>
      <c r="O37" s="142" t="str">
        <f t="shared" si="3"/>
        <v/>
      </c>
      <c r="P37" s="146" t="str">
        <f t="shared" si="4"/>
        <v/>
      </c>
      <c r="R37" s="145" t="str">
        <f t="shared" si="5"/>
        <v/>
      </c>
      <c r="S37" s="142" t="str">
        <f t="shared" si="6"/>
        <v/>
      </c>
      <c r="T37" s="146" t="str">
        <f t="shared" si="7"/>
        <v/>
      </c>
      <c r="V37" s="160"/>
      <c r="W37" s="141"/>
      <c r="X37" s="170" t="str">
        <f t="array" ref="X37">IFERROR(IF(ROW(X32)&gt; COUNTA($T$6:$T$63), "",INDEX($T:$T, SMALL(IF(T$6:T$63&lt;&gt;"",
ROW($6:$63)), ROW(A32)))),"")</f>
        <v/>
      </c>
      <c r="Y37" s="365"/>
      <c r="AA37" s="363"/>
      <c r="AB37" s="123">
        <v>34</v>
      </c>
      <c r="AC37" s="386">
        <v>24</v>
      </c>
      <c r="AD37" s="158" t="s">
        <v>67</v>
      </c>
      <c r="AE37" s="376" t="s">
        <v>80</v>
      </c>
      <c r="AF37" s="386">
        <v>20</v>
      </c>
      <c r="AG37" s="158" t="s">
        <v>65</v>
      </c>
      <c r="AH37" s="377" t="s">
        <v>102</v>
      </c>
      <c r="AI37" s="386">
        <v>21</v>
      </c>
      <c r="AJ37" s="158" t="s">
        <v>63</v>
      </c>
      <c r="AK37" s="377" t="s">
        <v>99</v>
      </c>
      <c r="AL37" s="386"/>
      <c r="AM37" s="158"/>
      <c r="AN37" s="377"/>
      <c r="AO37" s="386"/>
      <c r="AP37" s="158"/>
      <c r="AQ37" s="377"/>
      <c r="AS37" s="363"/>
      <c r="AU37" s="124" t="str">
        <f t="shared" ref="AU37:AU54" si="8">IFERROR(IF(HLOOKUP($H$5,$AY$4:$BF$63,AX37,FALSE)="","",HLOOKUP($H$5,$AY$4:$BF$63,AX37,FALSE)),"")</f>
        <v/>
      </c>
      <c r="AV37" s="123" t="str">
        <f t="shared" ref="AV37:AV54" si="9">IFERROR(IF(HLOOKUP($I$5,$AY$4:$BF$63,AX37,FALSE)="","",HLOOKUP($I$5,$AY$4:$BF$63,AX37,FALSE)),"")</f>
        <v/>
      </c>
      <c r="AX37" s="362">
        <v>31</v>
      </c>
      <c r="AY37" s="378" t="s">
        <v>93</v>
      </c>
      <c r="AZ37" s="378" t="s">
        <v>52</v>
      </c>
      <c r="BA37" s="378" t="s">
        <v>91</v>
      </c>
      <c r="BB37" s="378" t="s">
        <v>60</v>
      </c>
      <c r="BC37" s="380" t="s">
        <v>61</v>
      </c>
      <c r="BD37" s="380" t="s">
        <v>61</v>
      </c>
      <c r="BE37" s="381"/>
      <c r="BF37" s="126"/>
    </row>
    <row r="38" spans="7:58" x14ac:dyDescent="0.25">
      <c r="G38" s="365"/>
      <c r="N38" s="145" t="str">
        <f t="shared" si="2"/>
        <v/>
      </c>
      <c r="O38" s="142" t="str">
        <f t="shared" si="3"/>
        <v/>
      </c>
      <c r="P38" s="146" t="str">
        <f t="shared" si="4"/>
        <v/>
      </c>
      <c r="R38" s="145" t="str">
        <f t="shared" si="5"/>
        <v/>
      </c>
      <c r="S38" s="142" t="str">
        <f t="shared" si="6"/>
        <v/>
      </c>
      <c r="T38" s="146" t="str">
        <f t="shared" si="7"/>
        <v/>
      </c>
      <c r="V38" s="160"/>
      <c r="W38" s="141"/>
      <c r="X38" s="170" t="str">
        <f t="array" ref="X38">IFERROR(IF(ROW(X33)&gt; COUNTA($T$6:$T$63), "",INDEX($T:$T, SMALL(IF(T$6:T$63&lt;&gt;"",
ROW($6:$63)), ROW(A33)))),"")</f>
        <v/>
      </c>
      <c r="Y38" s="365"/>
      <c r="AA38" s="363"/>
      <c r="AB38" s="123">
        <v>35</v>
      </c>
      <c r="AC38" s="386">
        <v>25</v>
      </c>
      <c r="AD38" s="158" t="s">
        <v>68</v>
      </c>
      <c r="AE38" s="376" t="s">
        <v>68</v>
      </c>
      <c r="AF38" s="386">
        <v>20</v>
      </c>
      <c r="AG38" s="158" t="s">
        <v>65</v>
      </c>
      <c r="AH38" s="377" t="s">
        <v>89</v>
      </c>
      <c r="AI38" s="386">
        <v>21</v>
      </c>
      <c r="AJ38" s="158" t="s">
        <v>63</v>
      </c>
      <c r="AK38" s="377" t="s">
        <v>108</v>
      </c>
      <c r="AL38" s="386"/>
      <c r="AM38" s="158"/>
      <c r="AN38" s="377"/>
      <c r="AO38" s="386"/>
      <c r="AP38" s="158"/>
      <c r="AQ38" s="377"/>
      <c r="AS38" s="363"/>
      <c r="AU38" s="124" t="str">
        <f t="shared" si="8"/>
        <v/>
      </c>
      <c r="AV38" s="123" t="str">
        <f t="shared" si="9"/>
        <v/>
      </c>
      <c r="AX38" s="362">
        <v>32</v>
      </c>
      <c r="AY38" s="378" t="s">
        <v>169</v>
      </c>
      <c r="AZ38" s="378" t="s">
        <v>138</v>
      </c>
      <c r="BA38" s="378" t="s">
        <v>91</v>
      </c>
      <c r="BB38" s="378" t="s">
        <v>64</v>
      </c>
      <c r="BC38" s="380" t="s">
        <v>108</v>
      </c>
      <c r="BD38" s="378" t="s">
        <v>60</v>
      </c>
      <c r="BE38" s="381"/>
      <c r="BF38" s="126"/>
    </row>
    <row r="39" spans="7:58" x14ac:dyDescent="0.25">
      <c r="G39" s="365"/>
      <c r="N39" s="145" t="str">
        <f t="shared" ref="N39:N63" si="10">IFERROR(IF(HLOOKUP($I$5,$AC$4:$AN$63,$AB39,FALSE)="","",HLOOKUP($I$5,$AC$4:$AN$63,$AB39,FALSE)),"")</f>
        <v/>
      </c>
      <c r="O39" s="142" t="str">
        <f t="shared" ref="O39:O63" si="11">IFERROR(IF(HLOOKUP($J$5,$AC$4:$AN$63,$AB39,FALSE)="","",HLOOKUP($J$5,$AC$4:$AN$63,$AB39,FALSE)),"")</f>
        <v/>
      </c>
      <c r="P39" s="146" t="str">
        <f t="shared" ref="P39:P63" si="12">IFERROR(IF(HLOOKUP($K$5,$AC$4:$AN$63,$AB39,FALSE)="","",HLOOKUP($K$5,$AC$4:$AN$63,$AB39,FALSE)),"")</f>
        <v/>
      </c>
      <c r="R39" s="145" t="str">
        <f t="shared" si="5"/>
        <v/>
      </c>
      <c r="S39" s="142" t="str">
        <f t="shared" si="6"/>
        <v/>
      </c>
      <c r="T39" s="146" t="str">
        <f t="shared" si="7"/>
        <v/>
      </c>
      <c r="V39" s="160"/>
      <c r="W39" s="141"/>
      <c r="X39" s="170" t="str">
        <f t="array" ref="X39">IFERROR(IF(ROW(X34)&gt; COUNTA($T$6:$T$63), "",INDEX($T:$T, SMALL(IF(T$6:T$63&lt;&gt;"",
ROW($6:$63)), ROW(A34)))),"")</f>
        <v/>
      </c>
      <c r="Y39" s="365"/>
      <c r="AA39" s="363"/>
      <c r="AB39" s="123">
        <v>36</v>
      </c>
      <c r="AC39" s="386">
        <v>26</v>
      </c>
      <c r="AD39" s="158" t="s">
        <v>69</v>
      </c>
      <c r="AE39" s="376" t="s">
        <v>91</v>
      </c>
      <c r="AF39" s="386">
        <v>21</v>
      </c>
      <c r="AG39" s="158" t="s">
        <v>63</v>
      </c>
      <c r="AH39" s="377" t="s">
        <v>86</v>
      </c>
      <c r="AI39" s="386">
        <v>21</v>
      </c>
      <c r="AJ39" s="158" t="s">
        <v>63</v>
      </c>
      <c r="AK39" s="377" t="s">
        <v>104</v>
      </c>
      <c r="AL39" s="386"/>
      <c r="AM39" s="158"/>
      <c r="AN39" s="377"/>
      <c r="AO39" s="386"/>
      <c r="AP39" s="158"/>
      <c r="AQ39" s="377"/>
      <c r="AS39" s="363"/>
      <c r="AU39" s="124" t="str">
        <f t="shared" si="8"/>
        <v/>
      </c>
      <c r="AV39" s="123" t="str">
        <f t="shared" si="9"/>
        <v/>
      </c>
      <c r="AX39" s="362">
        <v>33</v>
      </c>
      <c r="AY39" s="378" t="s">
        <v>68</v>
      </c>
      <c r="AZ39" s="378" t="s">
        <v>68</v>
      </c>
      <c r="BA39" s="378" t="s">
        <v>91</v>
      </c>
      <c r="BB39" s="378" t="s">
        <v>69</v>
      </c>
      <c r="BC39" s="380" t="s">
        <v>108</v>
      </c>
      <c r="BD39" s="378" t="s">
        <v>63</v>
      </c>
      <c r="BE39" s="381"/>
      <c r="BF39" s="126"/>
    </row>
    <row r="40" spans="7:58" x14ac:dyDescent="0.25">
      <c r="G40" s="365"/>
      <c r="N40" s="145" t="str">
        <f t="shared" si="10"/>
        <v/>
      </c>
      <c r="O40" s="142" t="str">
        <f t="shared" si="11"/>
        <v/>
      </c>
      <c r="P40" s="146" t="str">
        <f t="shared" si="12"/>
        <v/>
      </c>
      <c r="R40" s="145" t="str">
        <f t="shared" si="5"/>
        <v/>
      </c>
      <c r="S40" s="142" t="str">
        <f t="shared" si="6"/>
        <v/>
      </c>
      <c r="T40" s="146" t="str">
        <f t="shared" si="7"/>
        <v/>
      </c>
      <c r="V40" s="160"/>
      <c r="W40" s="141"/>
      <c r="X40" s="170" t="str">
        <f t="array" ref="X40">IFERROR(IF(ROW(X35)&gt; COUNTA($T$6:$T$63), "",INDEX($T:$T, SMALL(IF(T$6:T$63&lt;&gt;"",
ROW($6:$63)), ROW(A35)))),"")</f>
        <v/>
      </c>
      <c r="Y40" s="365"/>
      <c r="AA40" s="363"/>
      <c r="AB40" s="123">
        <v>37</v>
      </c>
      <c r="AC40" s="386">
        <v>26</v>
      </c>
      <c r="AD40" s="158" t="s">
        <v>69</v>
      </c>
      <c r="AE40" s="376" t="s">
        <v>69</v>
      </c>
      <c r="AF40" s="386">
        <v>21</v>
      </c>
      <c r="AG40" s="158" t="s">
        <v>63</v>
      </c>
      <c r="AH40" s="377" t="s">
        <v>99</v>
      </c>
      <c r="AI40" s="386">
        <v>22</v>
      </c>
      <c r="AJ40" s="158" t="s">
        <v>66</v>
      </c>
      <c r="AK40" s="377" t="s">
        <v>110</v>
      </c>
      <c r="AL40" s="386"/>
      <c r="AM40" s="158"/>
      <c r="AN40" s="377"/>
      <c r="AO40" s="386"/>
      <c r="AP40" s="158"/>
      <c r="AQ40" s="377"/>
      <c r="AS40" s="363"/>
      <c r="AU40" s="124" t="str">
        <f t="shared" si="8"/>
        <v/>
      </c>
      <c r="AV40" s="123" t="str">
        <f t="shared" si="9"/>
        <v/>
      </c>
      <c r="AX40" s="362">
        <v>34</v>
      </c>
      <c r="AY40" s="378" t="s">
        <v>69</v>
      </c>
      <c r="AZ40" s="378" t="s">
        <v>69</v>
      </c>
      <c r="BA40" s="378" t="s">
        <v>92</v>
      </c>
      <c r="BB40" s="378" t="s">
        <v>137</v>
      </c>
      <c r="BC40" s="380" t="s">
        <v>108</v>
      </c>
      <c r="BD40" s="378" t="s">
        <v>51</v>
      </c>
      <c r="BE40" s="381"/>
      <c r="BF40" s="126"/>
    </row>
    <row r="41" spans="7:58" x14ac:dyDescent="0.25">
      <c r="G41" s="365"/>
      <c r="N41" s="145" t="str">
        <f t="shared" si="10"/>
        <v/>
      </c>
      <c r="O41" s="142" t="str">
        <f t="shared" si="11"/>
        <v/>
      </c>
      <c r="P41" s="146" t="str">
        <f t="shared" si="12"/>
        <v/>
      </c>
      <c r="R41" s="145" t="str">
        <f t="shared" si="5"/>
        <v/>
      </c>
      <c r="S41" s="142" t="str">
        <f t="shared" si="6"/>
        <v/>
      </c>
      <c r="T41" s="146" t="str">
        <f t="shared" si="7"/>
        <v/>
      </c>
      <c r="V41" s="160"/>
      <c r="W41" s="141"/>
      <c r="X41" s="170" t="str">
        <f t="array" ref="X41">IFERROR(IF(ROW(X36)&gt; COUNTA($T$6:$T$63), "",INDEX($T:$T, SMALL(IF(T$6:T$63&lt;&gt;"",
ROW($6:$63)), ROW(A36)))),"")</f>
        <v/>
      </c>
      <c r="Y41" s="365"/>
      <c r="AA41" s="363"/>
      <c r="AB41" s="123">
        <v>38</v>
      </c>
      <c r="AC41" s="392"/>
      <c r="AD41" s="348"/>
      <c r="AE41" s="393"/>
      <c r="AF41" s="392">
        <v>21</v>
      </c>
      <c r="AG41" s="348" t="s">
        <v>63</v>
      </c>
      <c r="AH41" s="394" t="s">
        <v>166</v>
      </c>
      <c r="AI41" s="386">
        <v>23</v>
      </c>
      <c r="AJ41" s="158" t="s">
        <v>206</v>
      </c>
      <c r="AK41" s="377" t="s">
        <v>96</v>
      </c>
      <c r="AL41" s="392"/>
      <c r="AM41" s="348"/>
      <c r="AN41" s="394"/>
      <c r="AO41" s="392"/>
      <c r="AP41" s="348"/>
      <c r="AQ41" s="394"/>
      <c r="AS41" s="363"/>
      <c r="AU41" s="124" t="str">
        <f t="shared" si="8"/>
        <v/>
      </c>
      <c r="AV41" s="123" t="str">
        <f t="shared" si="9"/>
        <v/>
      </c>
      <c r="AX41" s="362">
        <v>35</v>
      </c>
      <c r="AY41" s="395"/>
      <c r="AZ41" s="396"/>
      <c r="BA41" s="378" t="s">
        <v>62</v>
      </c>
      <c r="BB41" s="378" t="s">
        <v>62</v>
      </c>
      <c r="BC41" s="380" t="s">
        <v>109</v>
      </c>
      <c r="BD41" s="378" t="s">
        <v>64</v>
      </c>
      <c r="BE41" s="381"/>
      <c r="BF41" s="126"/>
    </row>
    <row r="42" spans="7:58" x14ac:dyDescent="0.25">
      <c r="G42" s="365"/>
      <c r="N42" s="145" t="str">
        <f t="shared" si="10"/>
        <v/>
      </c>
      <c r="O42" s="142" t="str">
        <f t="shared" si="11"/>
        <v/>
      </c>
      <c r="P42" s="146" t="str">
        <f t="shared" si="12"/>
        <v/>
      </c>
      <c r="R42" s="145" t="str">
        <f t="shared" si="5"/>
        <v/>
      </c>
      <c r="S42" s="142" t="str">
        <f t="shared" si="6"/>
        <v/>
      </c>
      <c r="T42" s="146" t="str">
        <f t="shared" si="7"/>
        <v/>
      </c>
      <c r="V42" s="160"/>
      <c r="W42" s="141"/>
      <c r="X42" s="170" t="str">
        <f t="array" ref="X42">IFERROR(IF(ROW(X37)&gt; COUNTA($T$6:$T$63), "",INDEX($T:$T, SMALL(IF(T$6:T$63&lt;&gt;"",
ROW($6:$63)), ROW(A37)))),"")</f>
        <v/>
      </c>
      <c r="Y42" s="365"/>
      <c r="AA42" s="363"/>
      <c r="AB42" s="123">
        <v>39</v>
      </c>
      <c r="AC42" s="392"/>
      <c r="AD42" s="348"/>
      <c r="AE42" s="393"/>
      <c r="AF42" s="392">
        <v>21</v>
      </c>
      <c r="AG42" s="348" t="s">
        <v>63</v>
      </c>
      <c r="AH42" s="394" t="s">
        <v>104</v>
      </c>
      <c r="AI42" s="392">
        <v>23</v>
      </c>
      <c r="AJ42" s="348" t="s">
        <v>206</v>
      </c>
      <c r="AK42" s="394" t="s">
        <v>98</v>
      </c>
      <c r="AL42" s="392"/>
      <c r="AM42" s="348"/>
      <c r="AN42" s="394"/>
      <c r="AO42" s="392"/>
      <c r="AP42" s="348"/>
      <c r="AQ42" s="394"/>
      <c r="AS42" s="363"/>
      <c r="AU42" s="124" t="str">
        <f t="shared" si="8"/>
        <v/>
      </c>
      <c r="AV42" s="123" t="str">
        <f t="shared" si="9"/>
        <v/>
      </c>
      <c r="AX42" s="362">
        <v>36</v>
      </c>
      <c r="AY42" s="395"/>
      <c r="AZ42" s="396"/>
      <c r="BA42" s="378" t="s">
        <v>62</v>
      </c>
      <c r="BB42" s="378" t="s">
        <v>69</v>
      </c>
      <c r="BC42" s="380" t="s">
        <v>93</v>
      </c>
      <c r="BD42" s="378" t="s">
        <v>52</v>
      </c>
      <c r="BE42" s="381"/>
      <c r="BF42" s="126"/>
    </row>
    <row r="43" spans="7:58" x14ac:dyDescent="0.25">
      <c r="G43" s="365"/>
      <c r="N43" s="145" t="str">
        <f t="shared" si="10"/>
        <v/>
      </c>
      <c r="O43" s="142" t="str">
        <f t="shared" si="11"/>
        <v/>
      </c>
      <c r="P43" s="146" t="str">
        <f t="shared" si="12"/>
        <v/>
      </c>
      <c r="R43" s="145" t="str">
        <f t="shared" si="5"/>
        <v/>
      </c>
      <c r="S43" s="142" t="str">
        <f t="shared" si="6"/>
        <v/>
      </c>
      <c r="T43" s="146" t="str">
        <f t="shared" si="7"/>
        <v/>
      </c>
      <c r="V43" s="160"/>
      <c r="W43" s="141"/>
      <c r="X43" s="170" t="str">
        <f t="array" ref="X43">IFERROR(IF(ROW(X38)&gt; COUNTA($T$6:$T$63), "",INDEX($T:$T, SMALL(IF(T$6:T$63&lt;&gt;"",
ROW($6:$63)), ROW(A38)))),"")</f>
        <v/>
      </c>
      <c r="Y43" s="365"/>
      <c r="AA43" s="363"/>
      <c r="AB43" s="123">
        <v>40</v>
      </c>
      <c r="AC43" s="392"/>
      <c r="AD43" s="348"/>
      <c r="AE43" s="393"/>
      <c r="AF43" s="392">
        <v>23</v>
      </c>
      <c r="AG43" s="348" t="s">
        <v>206</v>
      </c>
      <c r="AH43" s="394" t="s">
        <v>96</v>
      </c>
      <c r="AI43" s="392">
        <v>23</v>
      </c>
      <c r="AJ43" s="348" t="s">
        <v>206</v>
      </c>
      <c r="AK43" s="394" t="s">
        <v>88</v>
      </c>
      <c r="AL43" s="392"/>
      <c r="AM43" s="348"/>
      <c r="AN43" s="394"/>
      <c r="AO43" s="392"/>
      <c r="AP43" s="348"/>
      <c r="AQ43" s="394"/>
      <c r="AS43" s="363"/>
      <c r="AU43" s="124" t="str">
        <f t="shared" si="8"/>
        <v/>
      </c>
      <c r="AV43" s="123" t="str">
        <f t="shared" si="9"/>
        <v/>
      </c>
      <c r="AX43" s="362">
        <v>37</v>
      </c>
      <c r="AY43" s="395"/>
      <c r="AZ43" s="396"/>
      <c r="BA43" s="378" t="s">
        <v>170</v>
      </c>
      <c r="BB43" s="378" t="s">
        <v>139</v>
      </c>
      <c r="BC43" s="380" t="s">
        <v>110</v>
      </c>
      <c r="BD43" s="380" t="s">
        <v>66</v>
      </c>
      <c r="BE43" s="381"/>
      <c r="BF43" s="126"/>
    </row>
    <row r="44" spans="7:58" x14ac:dyDescent="0.25">
      <c r="G44" s="365"/>
      <c r="N44" s="145" t="str">
        <f t="shared" si="10"/>
        <v/>
      </c>
      <c r="O44" s="142" t="str">
        <f t="shared" si="11"/>
        <v/>
      </c>
      <c r="P44" s="146" t="str">
        <f t="shared" si="12"/>
        <v/>
      </c>
      <c r="R44" s="145" t="str">
        <f t="shared" si="5"/>
        <v/>
      </c>
      <c r="S44" s="142" t="str">
        <f t="shared" si="6"/>
        <v/>
      </c>
      <c r="T44" s="146" t="str">
        <f t="shared" si="7"/>
        <v/>
      </c>
      <c r="V44" s="160"/>
      <c r="W44" s="141"/>
      <c r="X44" s="170" t="str">
        <f t="array" ref="X44">IFERROR(IF(ROW(X39)&gt; COUNTA($T$6:$T$63), "",INDEX($T:$T, SMALL(IF(T$6:T$63&lt;&gt;"",
ROW($6:$63)), ROW(A39)))),"")</f>
        <v/>
      </c>
      <c r="Y44" s="365"/>
      <c r="AA44" s="363"/>
      <c r="AB44" s="123">
        <v>41</v>
      </c>
      <c r="AC44" s="392"/>
      <c r="AD44" s="348"/>
      <c r="AE44" s="393"/>
      <c r="AF44" s="392">
        <v>23</v>
      </c>
      <c r="AG44" s="348" t="s">
        <v>206</v>
      </c>
      <c r="AH44" s="394" t="s">
        <v>98</v>
      </c>
      <c r="AI44" s="392">
        <v>24</v>
      </c>
      <c r="AJ44" s="348" t="s">
        <v>67</v>
      </c>
      <c r="AK44" s="394" t="s">
        <v>96</v>
      </c>
      <c r="AL44" s="392"/>
      <c r="AM44" s="348"/>
      <c r="AN44" s="394"/>
      <c r="AO44" s="392"/>
      <c r="AP44" s="348"/>
      <c r="AQ44" s="394"/>
      <c r="AS44" s="363"/>
      <c r="AU44" s="124" t="str">
        <f t="shared" si="8"/>
        <v/>
      </c>
      <c r="AV44" s="123" t="str">
        <f t="shared" si="9"/>
        <v/>
      </c>
      <c r="AX44" s="362">
        <v>38</v>
      </c>
      <c r="AY44" s="395"/>
      <c r="AZ44" s="396"/>
      <c r="BA44" s="378" t="s">
        <v>61</v>
      </c>
      <c r="BB44" s="378" t="s">
        <v>61</v>
      </c>
      <c r="BC44" s="380" t="s">
        <v>111</v>
      </c>
      <c r="BD44" s="380" t="s">
        <v>139</v>
      </c>
      <c r="BE44" s="126"/>
      <c r="BF44" s="126"/>
    </row>
    <row r="45" spans="7:58" x14ac:dyDescent="0.25">
      <c r="G45" s="365"/>
      <c r="N45" s="145" t="str">
        <f t="shared" si="10"/>
        <v/>
      </c>
      <c r="O45" s="142" t="str">
        <f t="shared" si="11"/>
        <v/>
      </c>
      <c r="P45" s="146" t="str">
        <f t="shared" si="12"/>
        <v/>
      </c>
      <c r="R45" s="145" t="str">
        <f t="shared" si="5"/>
        <v/>
      </c>
      <c r="S45" s="142" t="str">
        <f t="shared" si="6"/>
        <v/>
      </c>
      <c r="T45" s="146" t="str">
        <f t="shared" si="7"/>
        <v/>
      </c>
      <c r="V45" s="160"/>
      <c r="W45" s="141"/>
      <c r="X45" s="170" t="str">
        <f t="array" ref="X45">IFERROR(IF(ROW(X40)&gt; COUNTA($T$6:$T$63), "",INDEX($T:$T, SMALL(IF(T$6:T$63&lt;&gt;"",
ROW($6:$63)), ROW(A40)))),"")</f>
        <v/>
      </c>
      <c r="Y45" s="365"/>
      <c r="AA45" s="363"/>
      <c r="AB45" s="123">
        <v>42</v>
      </c>
      <c r="AC45" s="392"/>
      <c r="AD45" s="158"/>
      <c r="AE45" s="393"/>
      <c r="AF45" s="392">
        <v>23</v>
      </c>
      <c r="AG45" s="158" t="s">
        <v>206</v>
      </c>
      <c r="AH45" s="394" t="s">
        <v>88</v>
      </c>
      <c r="AI45" s="392">
        <v>24</v>
      </c>
      <c r="AJ45" s="348" t="s">
        <v>67</v>
      </c>
      <c r="AK45" s="394" t="s">
        <v>111</v>
      </c>
      <c r="AL45" s="392"/>
      <c r="AM45" s="158"/>
      <c r="AN45" s="394"/>
      <c r="AO45" s="392"/>
      <c r="AP45" s="158"/>
      <c r="AQ45" s="394"/>
      <c r="AS45" s="363"/>
      <c r="AU45" s="124" t="str">
        <f t="shared" si="8"/>
        <v/>
      </c>
      <c r="AV45" s="123" t="str">
        <f t="shared" si="9"/>
        <v/>
      </c>
      <c r="AX45" s="362">
        <v>39</v>
      </c>
      <c r="AY45" s="395"/>
      <c r="AZ45" s="139"/>
      <c r="BA45" s="378" t="s">
        <v>167</v>
      </c>
      <c r="BB45" s="378" t="s">
        <v>69</v>
      </c>
      <c r="BC45" s="378" t="s">
        <v>103</v>
      </c>
      <c r="BD45" s="378" t="s">
        <v>60</v>
      </c>
      <c r="BE45" s="126"/>
      <c r="BF45" s="126"/>
    </row>
    <row r="46" spans="7:58" x14ac:dyDescent="0.25">
      <c r="G46" s="365"/>
      <c r="N46" s="145" t="str">
        <f t="shared" si="10"/>
        <v/>
      </c>
      <c r="O46" s="142" t="str">
        <f t="shared" si="11"/>
        <v/>
      </c>
      <c r="P46" s="146" t="str">
        <f t="shared" si="12"/>
        <v/>
      </c>
      <c r="R46" s="145" t="str">
        <f t="shared" si="5"/>
        <v/>
      </c>
      <c r="S46" s="142" t="str">
        <f t="shared" si="6"/>
        <v/>
      </c>
      <c r="T46" s="146" t="str">
        <f t="shared" si="7"/>
        <v/>
      </c>
      <c r="V46" s="160"/>
      <c r="W46" s="141"/>
      <c r="X46" s="170" t="str">
        <f t="array" ref="X46">IFERROR(IF(ROW(X41)&gt; COUNTA($T$6:$T$63), "",INDEX($T:$T, SMALL(IF(T$6:T$63&lt;&gt;"",
ROW($6:$63)), ROW(A41)))),"")</f>
        <v/>
      </c>
      <c r="Y46" s="365"/>
      <c r="AA46" s="363"/>
      <c r="AB46" s="123">
        <v>43</v>
      </c>
      <c r="AC46" s="392"/>
      <c r="AD46" s="158"/>
      <c r="AE46" s="393"/>
      <c r="AF46" s="392">
        <v>23</v>
      </c>
      <c r="AG46" s="158" t="s">
        <v>206</v>
      </c>
      <c r="AH46" s="394" t="s">
        <v>169</v>
      </c>
      <c r="AI46" s="392">
        <v>24</v>
      </c>
      <c r="AJ46" s="158" t="s">
        <v>67</v>
      </c>
      <c r="AK46" s="394" t="s">
        <v>80</v>
      </c>
      <c r="AL46" s="392"/>
      <c r="AM46" s="158"/>
      <c r="AN46" s="394"/>
      <c r="AO46" s="392"/>
      <c r="AP46" s="158"/>
      <c r="AQ46" s="394"/>
      <c r="AS46" s="363"/>
      <c r="AU46" s="124" t="str">
        <f t="shared" si="8"/>
        <v/>
      </c>
      <c r="AV46" s="123" t="str">
        <f t="shared" si="9"/>
        <v/>
      </c>
      <c r="AX46" s="362">
        <v>40</v>
      </c>
      <c r="AY46" s="395"/>
      <c r="AZ46" s="139"/>
      <c r="BA46" s="378" t="s">
        <v>166</v>
      </c>
      <c r="BB46" s="378" t="s">
        <v>60</v>
      </c>
      <c r="BC46" s="378" t="s">
        <v>104</v>
      </c>
      <c r="BD46" s="378" t="s">
        <v>60</v>
      </c>
      <c r="BE46" s="126"/>
      <c r="BF46" s="126"/>
    </row>
    <row r="47" spans="7:58" x14ac:dyDescent="0.25">
      <c r="G47" s="365"/>
      <c r="N47" s="145" t="str">
        <f t="shared" si="10"/>
        <v/>
      </c>
      <c r="O47" s="142" t="str">
        <f t="shared" si="11"/>
        <v/>
      </c>
      <c r="P47" s="146" t="str">
        <f t="shared" si="12"/>
        <v/>
      </c>
      <c r="R47" s="145" t="str">
        <f t="shared" si="5"/>
        <v/>
      </c>
      <c r="S47" s="142" t="str">
        <f t="shared" si="6"/>
        <v/>
      </c>
      <c r="T47" s="146" t="str">
        <f t="shared" si="7"/>
        <v/>
      </c>
      <c r="V47" s="160"/>
      <c r="W47" s="141"/>
      <c r="X47" s="170" t="str">
        <f t="array" ref="X47">IFERROR(IF(ROW(X42)&gt; COUNTA($T$6:$T$63), "",INDEX($T:$T, SMALL(IF(T$6:T$63&lt;&gt;"",
ROW($6:$63)), ROW(A42)))),"")</f>
        <v/>
      </c>
      <c r="Y47" s="365"/>
      <c r="AA47" s="363"/>
      <c r="AB47" s="123">
        <v>44</v>
      </c>
      <c r="AC47" s="392"/>
      <c r="AD47" s="158"/>
      <c r="AE47" s="393"/>
      <c r="AF47" s="392">
        <v>24</v>
      </c>
      <c r="AG47" s="158" t="s">
        <v>67</v>
      </c>
      <c r="AH47" s="394" t="s">
        <v>96</v>
      </c>
      <c r="AI47" s="392">
        <v>25</v>
      </c>
      <c r="AJ47" s="158" t="s">
        <v>68</v>
      </c>
      <c r="AK47" s="394" t="s">
        <v>68</v>
      </c>
      <c r="AL47" s="392"/>
      <c r="AM47" s="158"/>
      <c r="AN47" s="394"/>
      <c r="AO47" s="392"/>
      <c r="AP47" s="158"/>
      <c r="AQ47" s="394"/>
      <c r="AS47" s="363"/>
      <c r="AU47" s="124" t="str">
        <f t="shared" si="8"/>
        <v/>
      </c>
      <c r="AV47" s="123" t="str">
        <f t="shared" si="9"/>
        <v/>
      </c>
      <c r="AX47" s="362">
        <v>41</v>
      </c>
      <c r="AY47" s="395"/>
      <c r="AZ47" s="139"/>
      <c r="BA47" s="378" t="s">
        <v>166</v>
      </c>
      <c r="BB47" s="378" t="s">
        <v>63</v>
      </c>
      <c r="BC47" s="378" t="s">
        <v>104</v>
      </c>
      <c r="BD47" s="378" t="s">
        <v>63</v>
      </c>
      <c r="BE47" s="126"/>
      <c r="BF47" s="126"/>
    </row>
    <row r="48" spans="7:58" x14ac:dyDescent="0.25">
      <c r="G48" s="365"/>
      <c r="N48" s="145" t="str">
        <f t="shared" si="10"/>
        <v/>
      </c>
      <c r="O48" s="142" t="str">
        <f t="shared" si="11"/>
        <v/>
      </c>
      <c r="P48" s="146" t="str">
        <f t="shared" si="12"/>
        <v/>
      </c>
      <c r="R48" s="145" t="str">
        <f t="shared" si="5"/>
        <v/>
      </c>
      <c r="S48" s="142" t="str">
        <f t="shared" si="6"/>
        <v/>
      </c>
      <c r="T48" s="146" t="str">
        <f t="shared" si="7"/>
        <v/>
      </c>
      <c r="V48" s="160"/>
      <c r="W48" s="141"/>
      <c r="X48" s="170" t="str">
        <f t="array" ref="X48">IFERROR(IF(ROW(X43)&gt; COUNTA($T$6:$T$63), "",INDEX($T:$T, SMALL(IF(T$6:T$63&lt;&gt;"",
ROW($6:$63)), ROW(A43)))),"")</f>
        <v/>
      </c>
      <c r="Y48" s="365"/>
      <c r="AA48" s="363"/>
      <c r="AB48" s="123">
        <v>45</v>
      </c>
      <c r="AC48" s="392"/>
      <c r="AD48" s="158"/>
      <c r="AE48" s="393"/>
      <c r="AF48" s="392">
        <v>24</v>
      </c>
      <c r="AG48" s="158" t="s">
        <v>67</v>
      </c>
      <c r="AH48" s="394" t="s">
        <v>170</v>
      </c>
      <c r="AI48" s="392">
        <v>26</v>
      </c>
      <c r="AJ48" s="158" t="s">
        <v>69</v>
      </c>
      <c r="AK48" s="394" t="s">
        <v>101</v>
      </c>
      <c r="AL48" s="392"/>
      <c r="AM48" s="158"/>
      <c r="AN48" s="394"/>
      <c r="AO48" s="392"/>
      <c r="AP48" s="158"/>
      <c r="AQ48" s="394"/>
      <c r="AS48" s="363"/>
      <c r="AU48" s="124" t="str">
        <f t="shared" si="8"/>
        <v/>
      </c>
      <c r="AV48" s="123" t="str">
        <f t="shared" si="9"/>
        <v/>
      </c>
      <c r="AX48" s="362">
        <v>45</v>
      </c>
      <c r="AY48" s="395"/>
      <c r="AZ48" s="139"/>
      <c r="BA48" s="378" t="s">
        <v>166</v>
      </c>
      <c r="BB48" s="378" t="s">
        <v>51</v>
      </c>
      <c r="BC48" s="380" t="s">
        <v>112</v>
      </c>
      <c r="BD48" s="378" t="s">
        <v>69</v>
      </c>
      <c r="BE48" s="126"/>
      <c r="BF48" s="126"/>
    </row>
    <row r="49" spans="7:58" x14ac:dyDescent="0.25">
      <c r="G49" s="365"/>
      <c r="N49" s="145" t="str">
        <f t="shared" si="10"/>
        <v/>
      </c>
      <c r="O49" s="142" t="str">
        <f t="shared" si="11"/>
        <v/>
      </c>
      <c r="P49" s="146" t="str">
        <f t="shared" si="12"/>
        <v/>
      </c>
      <c r="R49" s="145" t="str">
        <f t="shared" si="5"/>
        <v/>
      </c>
      <c r="S49" s="142" t="str">
        <f t="shared" si="6"/>
        <v/>
      </c>
      <c r="T49" s="146" t="str">
        <f t="shared" si="7"/>
        <v/>
      </c>
      <c r="V49" s="160"/>
      <c r="W49" s="141"/>
      <c r="X49" s="170" t="str">
        <f t="array" ref="X49">IFERROR(IF(ROW(X44)&gt; COUNTA($T$6:$T$63), "",INDEX($T:$T, SMALL(IF(T$6:T$63&lt;&gt;"",
ROW($6:$63)), ROW(A44)))),"")</f>
        <v/>
      </c>
      <c r="Y49" s="365"/>
      <c r="AA49" s="363"/>
      <c r="AB49" s="123">
        <v>46</v>
      </c>
      <c r="AC49" s="392"/>
      <c r="AD49" s="158"/>
      <c r="AE49" s="393"/>
      <c r="AF49" s="392">
        <v>24</v>
      </c>
      <c r="AG49" s="158" t="s">
        <v>67</v>
      </c>
      <c r="AH49" s="394" t="s">
        <v>80</v>
      </c>
      <c r="AI49" s="392">
        <v>26</v>
      </c>
      <c r="AJ49" s="158" t="s">
        <v>69</v>
      </c>
      <c r="AK49" s="394" t="s">
        <v>91</v>
      </c>
      <c r="AL49" s="392"/>
      <c r="AM49" s="158"/>
      <c r="AN49" s="394"/>
      <c r="AO49" s="392"/>
      <c r="AP49" s="158"/>
      <c r="AQ49" s="394"/>
      <c r="AS49" s="363"/>
      <c r="AU49" s="124" t="str">
        <f t="shared" si="8"/>
        <v/>
      </c>
      <c r="AV49" s="123" t="str">
        <f t="shared" si="9"/>
        <v/>
      </c>
      <c r="AX49" s="362">
        <v>46</v>
      </c>
      <c r="AY49" s="395"/>
      <c r="AZ49" s="139"/>
      <c r="BA49" s="378" t="s">
        <v>93</v>
      </c>
      <c r="BB49" s="378" t="s">
        <v>52</v>
      </c>
      <c r="BC49" s="380" t="s">
        <v>68</v>
      </c>
      <c r="BD49" s="380" t="s">
        <v>68</v>
      </c>
      <c r="BE49" s="126"/>
      <c r="BF49" s="126"/>
    </row>
    <row r="50" spans="7:58" x14ac:dyDescent="0.25">
      <c r="G50" s="365"/>
      <c r="N50" s="145" t="str">
        <f t="shared" si="10"/>
        <v/>
      </c>
      <c r="O50" s="142" t="str">
        <f t="shared" si="11"/>
        <v/>
      </c>
      <c r="P50" s="146" t="str">
        <f t="shared" si="12"/>
        <v/>
      </c>
      <c r="R50" s="145" t="str">
        <f t="shared" si="5"/>
        <v/>
      </c>
      <c r="S50" s="142" t="str">
        <f t="shared" si="6"/>
        <v/>
      </c>
      <c r="T50" s="146" t="str">
        <f t="shared" si="7"/>
        <v/>
      </c>
      <c r="V50" s="160"/>
      <c r="W50" s="141"/>
      <c r="X50" s="170" t="str">
        <f t="array" ref="X50">IFERROR(IF(ROW(X45)&gt; COUNTA($T$6:$T$63), "",INDEX($T:$T, SMALL(IF(T$6:T$63&lt;&gt;"",
ROW($6:$63)), ROW(A45)))),"")</f>
        <v/>
      </c>
      <c r="Y50" s="365"/>
      <c r="AA50" s="363"/>
      <c r="AB50" s="123">
        <v>47</v>
      </c>
      <c r="AC50" s="392"/>
      <c r="AD50" s="158"/>
      <c r="AE50" s="393"/>
      <c r="AF50" s="392">
        <v>25</v>
      </c>
      <c r="AG50" s="158" t="s">
        <v>68</v>
      </c>
      <c r="AH50" s="394" t="s">
        <v>68</v>
      </c>
      <c r="AI50" s="392">
        <v>26</v>
      </c>
      <c r="AJ50" s="158" t="s">
        <v>69</v>
      </c>
      <c r="AK50" s="394" t="s">
        <v>112</v>
      </c>
      <c r="AL50" s="392"/>
      <c r="AM50" s="158"/>
      <c r="AN50" s="394"/>
      <c r="AO50" s="392"/>
      <c r="AP50" s="158"/>
      <c r="AQ50" s="394"/>
      <c r="AS50" s="363"/>
      <c r="AU50" s="124" t="str">
        <f t="shared" si="8"/>
        <v/>
      </c>
      <c r="AV50" s="123" t="str">
        <f t="shared" si="9"/>
        <v/>
      </c>
      <c r="AX50" s="362">
        <v>47</v>
      </c>
      <c r="AY50" s="395"/>
      <c r="AZ50" s="139"/>
      <c r="BA50" s="378" t="s">
        <v>103</v>
      </c>
      <c r="BB50" s="378" t="s">
        <v>60</v>
      </c>
      <c r="BC50" s="380" t="s">
        <v>106</v>
      </c>
      <c r="BD50" s="378" t="s">
        <v>69</v>
      </c>
      <c r="BE50" s="126"/>
      <c r="BF50" s="126"/>
    </row>
    <row r="51" spans="7:58" x14ac:dyDescent="0.25">
      <c r="G51" s="365"/>
      <c r="N51" s="145" t="str">
        <f t="shared" si="10"/>
        <v/>
      </c>
      <c r="O51" s="142" t="str">
        <f t="shared" si="11"/>
        <v/>
      </c>
      <c r="P51" s="146" t="str">
        <f t="shared" si="12"/>
        <v/>
      </c>
      <c r="R51" s="145" t="str">
        <f t="shared" si="5"/>
        <v/>
      </c>
      <c r="S51" s="142" t="str">
        <f t="shared" si="6"/>
        <v/>
      </c>
      <c r="T51" s="146" t="str">
        <f t="shared" si="7"/>
        <v/>
      </c>
      <c r="V51" s="160"/>
      <c r="W51" s="141"/>
      <c r="X51" s="170" t="str">
        <f t="array" ref="X51">IFERROR(IF(ROW(X46)&gt; COUNTA($T$6:$T$63), "",INDEX($T:$T, SMALL(IF(T$6:T$63&lt;&gt;"",
ROW($6:$63)), ROW(A46)))),"")</f>
        <v/>
      </c>
      <c r="Y51" s="365"/>
      <c r="AA51" s="363"/>
      <c r="AB51" s="123">
        <v>48</v>
      </c>
      <c r="AC51" s="392"/>
      <c r="AD51" s="348"/>
      <c r="AE51" s="393"/>
      <c r="AF51" s="392">
        <v>26</v>
      </c>
      <c r="AG51" s="348" t="s">
        <v>69</v>
      </c>
      <c r="AH51" s="394" t="s">
        <v>101</v>
      </c>
      <c r="AI51" s="392">
        <v>26</v>
      </c>
      <c r="AJ51" s="158" t="s">
        <v>69</v>
      </c>
      <c r="AK51" s="394" t="s">
        <v>106</v>
      </c>
      <c r="AL51" s="392"/>
      <c r="AM51" s="348"/>
      <c r="AN51" s="394"/>
      <c r="AO51" s="392"/>
      <c r="AP51" s="348"/>
      <c r="AQ51" s="394"/>
      <c r="AS51" s="363"/>
      <c r="AU51" s="124" t="str">
        <f t="shared" si="8"/>
        <v/>
      </c>
      <c r="AV51" s="123" t="str">
        <f t="shared" si="9"/>
        <v/>
      </c>
      <c r="AX51" s="362">
        <v>48</v>
      </c>
      <c r="AY51" s="395"/>
      <c r="AZ51" s="396"/>
      <c r="BA51" s="378" t="s">
        <v>104</v>
      </c>
      <c r="BB51" s="378" t="s">
        <v>60</v>
      </c>
      <c r="BC51" s="380" t="s">
        <v>107</v>
      </c>
      <c r="BD51" s="378" t="s">
        <v>69</v>
      </c>
      <c r="BE51" s="126"/>
      <c r="BF51" s="126"/>
    </row>
    <row r="52" spans="7:58" x14ac:dyDescent="0.25">
      <c r="G52" s="365"/>
      <c r="N52" s="145" t="str">
        <f t="shared" si="10"/>
        <v/>
      </c>
      <c r="O52" s="142" t="str">
        <f t="shared" si="11"/>
        <v/>
      </c>
      <c r="P52" s="146" t="str">
        <f t="shared" si="12"/>
        <v/>
      </c>
      <c r="R52" s="145" t="str">
        <f t="shared" si="5"/>
        <v/>
      </c>
      <c r="S52" s="142" t="str">
        <f t="shared" si="6"/>
        <v/>
      </c>
      <c r="T52" s="146" t="str">
        <f t="shared" si="7"/>
        <v/>
      </c>
      <c r="V52" s="160"/>
      <c r="W52" s="141"/>
      <c r="X52" s="170" t="str">
        <f t="array" ref="X52">IFERROR(IF(ROW(X47)&gt; COUNTA($T$6:$T$63), "",INDEX($T:$T, SMALL(IF(T$6:T$63&lt;&gt;"",
ROW($6:$63)), ROW(A47)))),"")</f>
        <v/>
      </c>
      <c r="Y52" s="365"/>
      <c r="AA52" s="363"/>
      <c r="AB52" s="123">
        <v>49</v>
      </c>
      <c r="AC52" s="392"/>
      <c r="AD52" s="348"/>
      <c r="AE52" s="393"/>
      <c r="AF52" s="392">
        <v>26</v>
      </c>
      <c r="AG52" s="348" t="s">
        <v>69</v>
      </c>
      <c r="AH52" s="394" t="s">
        <v>91</v>
      </c>
      <c r="AI52" s="392">
        <v>26</v>
      </c>
      <c r="AJ52" s="348" t="s">
        <v>69</v>
      </c>
      <c r="AK52" s="394" t="s">
        <v>107</v>
      </c>
      <c r="AL52" s="392"/>
      <c r="AM52" s="348"/>
      <c r="AN52" s="394"/>
      <c r="AO52" s="392"/>
      <c r="AP52" s="348"/>
      <c r="AQ52" s="394"/>
      <c r="AS52" s="363"/>
      <c r="AU52" s="124" t="str">
        <f t="shared" si="8"/>
        <v/>
      </c>
      <c r="AV52" s="123" t="str">
        <f t="shared" si="9"/>
        <v/>
      </c>
      <c r="AX52" s="362">
        <v>49</v>
      </c>
      <c r="AY52" s="395"/>
      <c r="AZ52" s="396"/>
      <c r="BA52" s="378" t="s">
        <v>104</v>
      </c>
      <c r="BB52" s="378" t="s">
        <v>63</v>
      </c>
      <c r="BC52" s="396"/>
      <c r="BD52" s="395"/>
      <c r="BE52" s="126"/>
      <c r="BF52" s="126"/>
    </row>
    <row r="53" spans="7:58" x14ac:dyDescent="0.25">
      <c r="G53" s="365"/>
      <c r="N53" s="145" t="str">
        <f t="shared" si="10"/>
        <v/>
      </c>
      <c r="O53" s="142" t="str">
        <f t="shared" si="11"/>
        <v/>
      </c>
      <c r="P53" s="146" t="str">
        <f t="shared" si="12"/>
        <v/>
      </c>
      <c r="R53" s="145" t="str">
        <f t="shared" si="5"/>
        <v/>
      </c>
      <c r="S53" s="142" t="str">
        <f t="shared" si="6"/>
        <v/>
      </c>
      <c r="T53" s="146" t="str">
        <f t="shared" si="7"/>
        <v/>
      </c>
      <c r="V53" s="160"/>
      <c r="W53" s="141"/>
      <c r="X53" s="170" t="str">
        <f t="array" ref="X53">IFERROR(IF(ROW(X48)&gt; COUNTA($T$6:$T$63), "",INDEX($T:$T, SMALL(IF(T$6:T$63&lt;&gt;"",
ROW($6:$63)), ROW(A48)))),"")</f>
        <v/>
      </c>
      <c r="Y53" s="365"/>
      <c r="AA53" s="363"/>
      <c r="AB53" s="123">
        <v>50</v>
      </c>
      <c r="AC53" s="392"/>
      <c r="AD53" s="348"/>
      <c r="AE53" s="393"/>
      <c r="AF53" s="392">
        <v>26</v>
      </c>
      <c r="AG53" s="348" t="s">
        <v>69</v>
      </c>
      <c r="AH53" s="394" t="s">
        <v>62</v>
      </c>
      <c r="AI53" s="392"/>
      <c r="AJ53" s="348"/>
      <c r="AK53" s="394"/>
      <c r="AL53" s="392"/>
      <c r="AM53" s="348"/>
      <c r="AN53" s="394"/>
      <c r="AO53" s="392"/>
      <c r="AP53" s="348"/>
      <c r="AQ53" s="394"/>
      <c r="AS53" s="363"/>
      <c r="AU53" s="124" t="str">
        <f t="shared" si="8"/>
        <v/>
      </c>
      <c r="AV53" s="123" t="str">
        <f t="shared" si="9"/>
        <v/>
      </c>
      <c r="AX53" s="362">
        <v>50</v>
      </c>
      <c r="AY53" s="395"/>
      <c r="AZ53" s="396"/>
      <c r="BA53" s="378" t="s">
        <v>105</v>
      </c>
      <c r="BB53" s="378" t="s">
        <v>69</v>
      </c>
      <c r="BC53" s="396"/>
      <c r="BD53" s="395"/>
      <c r="BE53" s="126"/>
      <c r="BF53" s="126"/>
    </row>
    <row r="54" spans="7:58" x14ac:dyDescent="0.25">
      <c r="G54" s="365"/>
      <c r="N54" s="145" t="str">
        <f t="shared" si="10"/>
        <v/>
      </c>
      <c r="O54" s="142" t="str">
        <f t="shared" si="11"/>
        <v/>
      </c>
      <c r="P54" s="146" t="str">
        <f t="shared" si="12"/>
        <v/>
      </c>
      <c r="R54" s="145" t="str">
        <f t="shared" si="5"/>
        <v/>
      </c>
      <c r="S54" s="142" t="str">
        <f t="shared" si="6"/>
        <v/>
      </c>
      <c r="T54" s="146" t="str">
        <f t="shared" si="7"/>
        <v/>
      </c>
      <c r="V54" s="160"/>
      <c r="W54" s="141"/>
      <c r="X54" s="170" t="str">
        <f t="array" ref="X54">IFERROR(IF(ROW(X49)&gt; COUNTA($T$6:$T$63), "",INDEX($T:$T, SMALL(IF(T$6:T$63&lt;&gt;"",
ROW($6:$63)), ROW(A49)))),"")</f>
        <v/>
      </c>
      <c r="Y54" s="365"/>
      <c r="AA54" s="363"/>
      <c r="AB54" s="123">
        <v>51</v>
      </c>
      <c r="AC54" s="392"/>
      <c r="AD54" s="348"/>
      <c r="AE54" s="393"/>
      <c r="AF54" s="392">
        <v>26</v>
      </c>
      <c r="AG54" s="348" t="s">
        <v>69</v>
      </c>
      <c r="AH54" s="394" t="s">
        <v>167</v>
      </c>
      <c r="AI54" s="386"/>
      <c r="AJ54" s="158"/>
      <c r="AK54" s="377"/>
      <c r="AL54" s="392"/>
      <c r="AM54" s="348"/>
      <c r="AN54" s="394"/>
      <c r="AO54" s="392"/>
      <c r="AP54" s="348"/>
      <c r="AQ54" s="394"/>
      <c r="AS54" s="363"/>
      <c r="AU54" s="124" t="str">
        <f t="shared" si="8"/>
        <v/>
      </c>
      <c r="AV54" s="123" t="str">
        <f t="shared" si="9"/>
        <v/>
      </c>
      <c r="AX54" s="362">
        <v>51</v>
      </c>
      <c r="AY54" s="395"/>
      <c r="AZ54" s="396"/>
      <c r="BA54" s="378" t="s">
        <v>169</v>
      </c>
      <c r="BB54" s="378" t="s">
        <v>138</v>
      </c>
      <c r="BC54" s="396"/>
      <c r="BD54" s="395"/>
      <c r="BE54" s="126"/>
      <c r="BF54" s="126"/>
    </row>
    <row r="55" spans="7:58" x14ac:dyDescent="0.25">
      <c r="G55" s="365"/>
      <c r="N55" s="145" t="str">
        <f t="shared" si="10"/>
        <v/>
      </c>
      <c r="O55" s="142" t="str">
        <f t="shared" si="11"/>
        <v/>
      </c>
      <c r="P55" s="146" t="str">
        <f t="shared" si="12"/>
        <v/>
      </c>
      <c r="R55" s="145" t="str">
        <f t="shared" si="5"/>
        <v/>
      </c>
      <c r="S55" s="142" t="str">
        <f t="shared" si="6"/>
        <v/>
      </c>
      <c r="T55" s="146" t="str">
        <f t="shared" si="7"/>
        <v/>
      </c>
      <c r="V55" s="160"/>
      <c r="W55" s="141"/>
      <c r="X55" s="170" t="str">
        <f t="array" ref="X55">IFERROR(IF(ROW(X50)&gt; COUNTA($T$6:$T$63), "",INDEX($T:$T, SMALL(IF(T$6:T$63&lt;&gt;"",
ROW($6:$63)), ROW(A50)))),"")</f>
        <v/>
      </c>
      <c r="Y55" s="365"/>
      <c r="AA55" s="363"/>
      <c r="AB55" s="123">
        <v>52</v>
      </c>
      <c r="AC55" s="392"/>
      <c r="AD55" s="348"/>
      <c r="AE55" s="393"/>
      <c r="AF55" s="392">
        <v>26</v>
      </c>
      <c r="AG55" s="348" t="s">
        <v>69</v>
      </c>
      <c r="AH55" s="394" t="s">
        <v>105</v>
      </c>
      <c r="AI55" s="392"/>
      <c r="AJ55" s="348"/>
      <c r="AK55" s="394"/>
      <c r="AL55" s="392"/>
      <c r="AM55" s="348"/>
      <c r="AN55" s="394"/>
      <c r="AO55" s="392"/>
      <c r="AP55" s="348"/>
      <c r="AQ55" s="394"/>
      <c r="AS55" s="363"/>
      <c r="AU55" s="124"/>
      <c r="AV55" s="123"/>
      <c r="AY55" s="395"/>
      <c r="AZ55" s="396"/>
      <c r="BA55" s="378"/>
      <c r="BB55" s="378"/>
      <c r="BC55" s="396"/>
      <c r="BD55" s="395"/>
      <c r="BE55" s="126"/>
      <c r="BF55" s="126"/>
    </row>
    <row r="56" spans="7:58" x14ac:dyDescent="0.25">
      <c r="G56" s="365"/>
      <c r="N56" s="145" t="str">
        <f t="shared" si="10"/>
        <v/>
      </c>
      <c r="O56" s="142" t="str">
        <f t="shared" si="11"/>
        <v/>
      </c>
      <c r="P56" s="146" t="str">
        <f t="shared" si="12"/>
        <v/>
      </c>
      <c r="R56" s="145" t="str">
        <f t="shared" si="5"/>
        <v/>
      </c>
      <c r="S56" s="142" t="str">
        <f t="shared" si="6"/>
        <v/>
      </c>
      <c r="T56" s="146" t="str">
        <f t="shared" si="7"/>
        <v/>
      </c>
      <c r="V56" s="160"/>
      <c r="W56" s="141"/>
      <c r="X56" s="170" t="str">
        <f t="array" ref="X56">IFERROR(IF(ROW(X51)&gt; COUNTA($T$6:$T$63), "",INDEX($T:$T, SMALL(IF(T$6:T$63&lt;&gt;"",
ROW($6:$63)), ROW(A51)))),"")</f>
        <v/>
      </c>
      <c r="Y56" s="365"/>
      <c r="AA56" s="363"/>
      <c r="AB56" s="123">
        <v>53</v>
      </c>
      <c r="AC56" s="392"/>
      <c r="AD56" s="348"/>
      <c r="AE56" s="393"/>
      <c r="AF56" s="392">
        <v>26</v>
      </c>
      <c r="AG56" s="348" t="s">
        <v>69</v>
      </c>
      <c r="AH56" s="394" t="s">
        <v>168</v>
      </c>
      <c r="AI56" s="392"/>
      <c r="AJ56" s="348"/>
      <c r="AK56" s="394"/>
      <c r="AL56" s="392"/>
      <c r="AM56" s="348"/>
      <c r="AN56" s="394"/>
      <c r="AO56" s="392"/>
      <c r="AP56" s="348"/>
      <c r="AQ56" s="394"/>
      <c r="AS56" s="363"/>
      <c r="AU56" s="124"/>
      <c r="AV56" s="123"/>
      <c r="AY56" s="395"/>
      <c r="AZ56" s="396"/>
      <c r="BA56" s="378"/>
      <c r="BB56" s="378"/>
      <c r="BC56" s="396"/>
      <c r="BD56" s="395"/>
      <c r="BE56" s="126"/>
      <c r="BF56" s="126"/>
    </row>
    <row r="57" spans="7:58" x14ac:dyDescent="0.25">
      <c r="G57" s="365"/>
      <c r="N57" s="145" t="str">
        <f t="shared" si="10"/>
        <v/>
      </c>
      <c r="O57" s="142" t="str">
        <f t="shared" si="11"/>
        <v/>
      </c>
      <c r="P57" s="146" t="str">
        <f t="shared" si="12"/>
        <v/>
      </c>
      <c r="R57" s="145" t="str">
        <f t="shared" si="5"/>
        <v/>
      </c>
      <c r="S57" s="142" t="str">
        <f t="shared" si="6"/>
        <v/>
      </c>
      <c r="T57" s="146" t="str">
        <f t="shared" si="7"/>
        <v/>
      </c>
      <c r="V57" s="160"/>
      <c r="W57" s="141"/>
      <c r="X57" s="170" t="str">
        <f t="array" ref="X57">IFERROR(IF(ROW(X52)&gt; COUNTA($T$6:$T$63), "",INDEX($T:$T, SMALL(IF(T$6:T$63&lt;&gt;"",
ROW($6:$63)), ROW(A52)))),"")</f>
        <v/>
      </c>
      <c r="Y57" s="365"/>
      <c r="AA57" s="363"/>
      <c r="AB57" s="123">
        <v>54</v>
      </c>
      <c r="AC57" s="392"/>
      <c r="AD57" s="348"/>
      <c r="AE57" s="393"/>
      <c r="AF57" s="392"/>
      <c r="AG57" s="348"/>
      <c r="AH57" s="394"/>
      <c r="AI57" s="392"/>
      <c r="AJ57" s="348"/>
      <c r="AK57" s="394"/>
      <c r="AL57" s="392"/>
      <c r="AM57" s="348"/>
      <c r="AN57" s="394"/>
      <c r="AO57" s="392"/>
      <c r="AP57" s="348"/>
      <c r="AQ57" s="394"/>
      <c r="AS57" s="363"/>
      <c r="AU57" s="124"/>
      <c r="AV57" s="123"/>
      <c r="AY57" s="395"/>
      <c r="AZ57" s="396"/>
      <c r="BA57" s="378"/>
      <c r="BB57" s="378"/>
      <c r="BC57" s="396"/>
      <c r="BD57" s="395"/>
      <c r="BE57" s="126"/>
      <c r="BF57" s="126"/>
    </row>
    <row r="58" spans="7:58" x14ac:dyDescent="0.25">
      <c r="G58" s="365"/>
      <c r="N58" s="145" t="str">
        <f t="shared" si="10"/>
        <v/>
      </c>
      <c r="O58" s="142" t="str">
        <f t="shared" si="11"/>
        <v/>
      </c>
      <c r="P58" s="146" t="str">
        <f t="shared" si="12"/>
        <v/>
      </c>
      <c r="R58" s="145" t="str">
        <f t="shared" si="5"/>
        <v/>
      </c>
      <c r="S58" s="142" t="str">
        <f t="shared" si="6"/>
        <v/>
      </c>
      <c r="T58" s="146" t="str">
        <f t="shared" si="7"/>
        <v/>
      </c>
      <c r="V58" s="160"/>
      <c r="W58" s="141"/>
      <c r="X58" s="170" t="str">
        <f t="array" ref="X58">IFERROR(IF(ROW(X53)&gt; COUNTA($T$6:$T$63), "",INDEX($T:$T, SMALL(IF(T$6:T$63&lt;&gt;"",
ROW($6:$63)), ROW(A53)))),"")</f>
        <v/>
      </c>
      <c r="Y58" s="365"/>
      <c r="AA58" s="363"/>
      <c r="AB58" s="123">
        <v>55</v>
      </c>
      <c r="AC58" s="392"/>
      <c r="AD58" s="348"/>
      <c r="AE58" s="393"/>
      <c r="AF58" s="392"/>
      <c r="AG58" s="348"/>
      <c r="AH58" s="394"/>
      <c r="AI58" s="392"/>
      <c r="AJ58" s="348"/>
      <c r="AK58" s="394"/>
      <c r="AL58" s="392"/>
      <c r="AM58" s="348"/>
      <c r="AN58" s="394"/>
      <c r="AO58" s="392"/>
      <c r="AP58" s="348"/>
      <c r="AQ58" s="394"/>
      <c r="AS58" s="363"/>
      <c r="AU58" s="124"/>
      <c r="AV58" s="123"/>
      <c r="AY58" s="395"/>
      <c r="AZ58" s="396"/>
      <c r="BA58" s="378"/>
      <c r="BB58" s="378"/>
      <c r="BC58" s="396"/>
      <c r="BD58" s="395"/>
      <c r="BE58" s="126"/>
      <c r="BF58" s="126"/>
    </row>
    <row r="59" spans="7:58" x14ac:dyDescent="0.25">
      <c r="G59" s="365"/>
      <c r="N59" s="145" t="str">
        <f t="shared" si="10"/>
        <v/>
      </c>
      <c r="O59" s="142" t="str">
        <f t="shared" si="11"/>
        <v/>
      </c>
      <c r="P59" s="146" t="str">
        <f t="shared" si="12"/>
        <v/>
      </c>
      <c r="R59" s="145" t="str">
        <f t="shared" si="5"/>
        <v/>
      </c>
      <c r="S59" s="142" t="str">
        <f t="shared" si="6"/>
        <v/>
      </c>
      <c r="T59" s="146" t="str">
        <f t="shared" si="7"/>
        <v/>
      </c>
      <c r="V59" s="160"/>
      <c r="W59" s="141"/>
      <c r="X59" s="170" t="str">
        <f t="array" ref="X59">IFERROR(IF(ROW(X54)&gt; COUNTA($T$6:$T$63), "",INDEX($T:$T, SMALL(IF(T$6:T$63&lt;&gt;"",
ROW($6:$63)), ROW(A54)))),"")</f>
        <v/>
      </c>
      <c r="Y59" s="365"/>
      <c r="AA59" s="363"/>
      <c r="AB59" s="123">
        <v>56</v>
      </c>
      <c r="AC59" s="392"/>
      <c r="AD59" s="348"/>
      <c r="AE59" s="393"/>
      <c r="AF59" s="392"/>
      <c r="AG59" s="348"/>
      <c r="AH59" s="394"/>
      <c r="AI59" s="392"/>
      <c r="AJ59" s="348"/>
      <c r="AK59" s="394"/>
      <c r="AL59" s="392"/>
      <c r="AM59" s="348"/>
      <c r="AN59" s="394"/>
      <c r="AO59" s="392"/>
      <c r="AP59" s="348"/>
      <c r="AQ59" s="394"/>
      <c r="AS59" s="363"/>
      <c r="AU59" s="124"/>
      <c r="AV59" s="123"/>
      <c r="AY59" s="395"/>
      <c r="AZ59" s="396"/>
      <c r="BA59" s="378"/>
      <c r="BB59" s="378"/>
      <c r="BC59" s="396"/>
      <c r="BD59" s="395"/>
      <c r="BE59" s="126"/>
      <c r="BF59" s="126"/>
    </row>
    <row r="60" spans="7:58" x14ac:dyDescent="0.25">
      <c r="G60" s="365"/>
      <c r="N60" s="145" t="str">
        <f t="shared" si="10"/>
        <v/>
      </c>
      <c r="O60" s="142" t="str">
        <f t="shared" si="11"/>
        <v/>
      </c>
      <c r="P60" s="146" t="str">
        <f t="shared" si="12"/>
        <v/>
      </c>
      <c r="R60" s="145" t="str">
        <f t="shared" si="5"/>
        <v/>
      </c>
      <c r="S60" s="142" t="str">
        <f t="shared" si="6"/>
        <v/>
      </c>
      <c r="T60" s="146" t="str">
        <f t="shared" si="7"/>
        <v/>
      </c>
      <c r="V60" s="160"/>
      <c r="W60" s="141"/>
      <c r="X60" s="170" t="str">
        <f t="array" ref="X60">IFERROR(IF(ROW(X55)&gt; COUNTA($T$6:$T$63), "",INDEX($T:$T, SMALL(IF(T$6:T$63&lt;&gt;"",
ROW($6:$63)), ROW(A55)))),"")</f>
        <v/>
      </c>
      <c r="Y60" s="365"/>
      <c r="AA60" s="363"/>
      <c r="AB60" s="123">
        <v>57</v>
      </c>
      <c r="AC60" s="392"/>
      <c r="AD60" s="348"/>
      <c r="AE60" s="393"/>
      <c r="AF60" s="392"/>
      <c r="AG60" s="348"/>
      <c r="AH60" s="394"/>
      <c r="AI60" s="392"/>
      <c r="AJ60" s="348"/>
      <c r="AK60" s="394"/>
      <c r="AL60" s="392"/>
      <c r="AM60" s="348"/>
      <c r="AN60" s="394"/>
      <c r="AO60" s="392"/>
      <c r="AP60" s="348"/>
      <c r="AQ60" s="394"/>
      <c r="AS60" s="363"/>
      <c r="AU60" s="124"/>
      <c r="AV60" s="123"/>
      <c r="AY60" s="395"/>
      <c r="AZ60" s="396"/>
      <c r="BA60" s="378"/>
      <c r="BB60" s="378"/>
      <c r="BC60" s="396"/>
      <c r="BD60" s="395"/>
      <c r="BE60" s="126"/>
      <c r="BF60" s="126"/>
    </row>
    <row r="61" spans="7:58" x14ac:dyDescent="0.25">
      <c r="G61" s="365"/>
      <c r="N61" s="145" t="str">
        <f t="shared" si="10"/>
        <v/>
      </c>
      <c r="O61" s="142" t="str">
        <f t="shared" si="11"/>
        <v/>
      </c>
      <c r="P61" s="146" t="str">
        <f t="shared" si="12"/>
        <v/>
      </c>
      <c r="R61" s="145" t="str">
        <f t="shared" si="5"/>
        <v/>
      </c>
      <c r="S61" s="142" t="str">
        <f t="shared" si="6"/>
        <v/>
      </c>
      <c r="T61" s="146" t="str">
        <f t="shared" si="7"/>
        <v/>
      </c>
      <c r="V61" s="160"/>
      <c r="W61" s="141"/>
      <c r="X61" s="170" t="str">
        <f t="array" ref="X61">IFERROR(IF(ROW(X56)&gt; COUNTA($T$6:$T$63), "",INDEX($T:$T, SMALL(IF(T$6:T$63&lt;&gt;"",
ROW($6:$63)), ROW(A56)))),"")</f>
        <v/>
      </c>
      <c r="Y61" s="365"/>
      <c r="AA61" s="363"/>
      <c r="AB61" s="123">
        <v>58</v>
      </c>
      <c r="AC61" s="392"/>
      <c r="AD61" s="348"/>
      <c r="AE61" s="393"/>
      <c r="AF61" s="392"/>
      <c r="AG61" s="348"/>
      <c r="AH61" s="394"/>
      <c r="AI61" s="392"/>
      <c r="AJ61" s="348"/>
      <c r="AK61" s="394"/>
      <c r="AL61" s="392"/>
      <c r="AM61" s="348"/>
      <c r="AN61" s="394"/>
      <c r="AO61" s="392"/>
      <c r="AP61" s="348"/>
      <c r="AQ61" s="394"/>
      <c r="AS61" s="363"/>
      <c r="AU61" s="124"/>
      <c r="AV61" s="123"/>
      <c r="AY61" s="395"/>
      <c r="AZ61" s="396"/>
      <c r="BA61" s="378"/>
      <c r="BB61" s="378"/>
      <c r="BC61" s="396"/>
      <c r="BD61" s="395"/>
      <c r="BE61" s="126"/>
      <c r="BF61" s="126"/>
    </row>
    <row r="62" spans="7:58" x14ac:dyDescent="0.25">
      <c r="G62" s="365"/>
      <c r="N62" s="145" t="str">
        <f t="shared" si="10"/>
        <v/>
      </c>
      <c r="O62" s="142" t="str">
        <f t="shared" si="11"/>
        <v/>
      </c>
      <c r="P62" s="146" t="str">
        <f t="shared" si="12"/>
        <v/>
      </c>
      <c r="R62" s="145" t="str">
        <f t="shared" si="5"/>
        <v/>
      </c>
      <c r="S62" s="142" t="str">
        <f t="shared" si="6"/>
        <v/>
      </c>
      <c r="T62" s="146" t="str">
        <f t="shared" si="7"/>
        <v/>
      </c>
      <c r="V62" s="160"/>
      <c r="W62" s="141"/>
      <c r="X62" s="170" t="str">
        <f t="array" ref="X62">IFERROR(IF(ROW(X57)&gt; COUNTA($T$6:$T$63), "",INDEX($T:$T, SMALL(IF(T$6:T$63&lt;&gt;"",
ROW($6:$63)), ROW(A57)))),"")</f>
        <v/>
      </c>
      <c r="Y62" s="365"/>
      <c r="AA62" s="363"/>
      <c r="AB62" s="123">
        <v>59</v>
      </c>
      <c r="AC62" s="392"/>
      <c r="AD62" s="348"/>
      <c r="AE62" s="393"/>
      <c r="AF62" s="392"/>
      <c r="AG62" s="348"/>
      <c r="AH62" s="394"/>
      <c r="AI62" s="392"/>
      <c r="AJ62" s="348"/>
      <c r="AK62" s="394"/>
      <c r="AL62" s="392"/>
      <c r="AM62" s="348"/>
      <c r="AN62" s="394"/>
      <c r="AO62" s="392"/>
      <c r="AP62" s="348"/>
      <c r="AQ62" s="394"/>
      <c r="AS62" s="363"/>
      <c r="AU62" s="124" t="str">
        <f>IFERROR(IF(HLOOKUP($H$5,$AY$4:$BF$63,AX62,FALSE)="","",HLOOKUP($H$5,$AY$4:$BF$63,AX62,FALSE)),"")</f>
        <v/>
      </c>
      <c r="AV62" s="123" t="str">
        <f>IFERROR(IF(HLOOKUP($I$5,$AY$4:$BF$63,AX62,FALSE)="","",HLOOKUP($I$5,$AY$4:$BF$63,AX62,FALSE)),"")</f>
        <v/>
      </c>
      <c r="AX62" s="362">
        <v>52</v>
      </c>
      <c r="AY62" s="395"/>
      <c r="AZ62" s="396"/>
      <c r="BA62" s="378" t="s">
        <v>68</v>
      </c>
      <c r="BB62" s="378" t="s">
        <v>68</v>
      </c>
      <c r="BC62" s="396"/>
      <c r="BD62" s="395"/>
      <c r="BE62" s="126"/>
      <c r="BF62" s="126"/>
    </row>
    <row r="63" spans="7:58" ht="13.8" thickBot="1" x14ac:dyDescent="0.3">
      <c r="G63" s="365"/>
      <c r="N63" s="147" t="str">
        <f t="shared" si="10"/>
        <v/>
      </c>
      <c r="O63" s="148" t="str">
        <f t="shared" si="11"/>
        <v/>
      </c>
      <c r="P63" s="149" t="str">
        <f t="shared" si="12"/>
        <v/>
      </c>
      <c r="R63" s="147" t="str">
        <f t="shared" si="5"/>
        <v/>
      </c>
      <c r="S63" s="148" t="str">
        <f t="shared" si="6"/>
        <v/>
      </c>
      <c r="T63" s="149" t="str">
        <f t="shared" si="7"/>
        <v/>
      </c>
      <c r="V63" s="163"/>
      <c r="W63" s="164"/>
      <c r="X63" s="171" t="str">
        <f t="array" ref="X63">IFERROR(IF(ROW(X58)&gt; COUNTA($T$6:$T$63), "",INDEX($T:$T, SMALL(IF(T$6:T$63&lt;&gt;"",
ROW($6:$63)), ROW(A58)))),"")</f>
        <v/>
      </c>
      <c r="Y63" s="365"/>
      <c r="AA63" s="363"/>
      <c r="AB63" s="123">
        <v>60</v>
      </c>
      <c r="AC63" s="397"/>
      <c r="AD63" s="398"/>
      <c r="AE63" s="399"/>
      <c r="AF63" s="397"/>
      <c r="AG63" s="398"/>
      <c r="AH63" s="400"/>
      <c r="AI63" s="397"/>
      <c r="AJ63" s="398"/>
      <c r="AK63" s="400"/>
      <c r="AL63" s="397"/>
      <c r="AM63" s="398"/>
      <c r="AN63" s="400"/>
      <c r="AO63" s="397"/>
      <c r="AP63" s="398"/>
      <c r="AQ63" s="400"/>
      <c r="AS63" s="363"/>
      <c r="AU63" s="124" t="str">
        <f>IFERROR(IF(HLOOKUP($H$5,$AY$4:$BF$63,AX63,FALSE)="","",HLOOKUP($H$5,$AY$4:$BF$63,AX63,FALSE)),"")</f>
        <v/>
      </c>
      <c r="AV63" s="123" t="str">
        <f>IFERROR(IF(HLOOKUP($I$5,$AY$4:$BF$63,AX63,FALSE)="","",HLOOKUP($I$5,$AY$4:$BF$63,AX63,FALSE)),"")</f>
        <v/>
      </c>
      <c r="AX63" s="362">
        <v>53</v>
      </c>
      <c r="AY63" s="382"/>
      <c r="AZ63" s="382"/>
      <c r="BA63" s="401" t="s">
        <v>168</v>
      </c>
      <c r="BB63" s="401" t="s">
        <v>69</v>
      </c>
      <c r="BC63" s="382"/>
      <c r="BD63" s="382"/>
      <c r="BE63" s="382"/>
      <c r="BF63" s="382"/>
    </row>
    <row r="64" spans="7:58" x14ac:dyDescent="0.25"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AA64" s="363"/>
      <c r="AS64" s="363"/>
    </row>
    <row r="65" spans="7:45" x14ac:dyDescent="0.25">
      <c r="AA65" s="363"/>
      <c r="AB65" s="364"/>
      <c r="AC65" s="363"/>
      <c r="AD65" s="363"/>
      <c r="AE65" s="363"/>
      <c r="AF65" s="363"/>
      <c r="AG65" s="363"/>
      <c r="AH65" s="363"/>
      <c r="AI65" s="363"/>
      <c r="AJ65" s="363"/>
      <c r="AK65" s="363"/>
      <c r="AL65" s="363"/>
      <c r="AM65" s="363"/>
      <c r="AN65" s="363"/>
      <c r="AO65" s="363"/>
      <c r="AP65" s="363"/>
      <c r="AQ65" s="363"/>
      <c r="AR65" s="363"/>
      <c r="AS65" s="363"/>
    </row>
    <row r="66" spans="7:45" ht="14.4" thickBot="1" x14ac:dyDescent="0.3">
      <c r="G66" s="403"/>
      <c r="H66" s="404" t="s">
        <v>416</v>
      </c>
      <c r="I66" s="403"/>
      <c r="J66" s="403"/>
      <c r="K66" s="403"/>
      <c r="L66" s="403"/>
      <c r="M66" s="403"/>
      <c r="N66" s="403"/>
      <c r="O66" s="403"/>
      <c r="P66" s="403"/>
      <c r="Q66" s="403"/>
      <c r="R66" s="403"/>
      <c r="S66" s="403"/>
      <c r="T66" s="403"/>
      <c r="U66" s="403"/>
      <c r="V66" s="405" t="s">
        <v>264</v>
      </c>
      <c r="W66" s="403"/>
      <c r="X66" s="403"/>
      <c r="Y66" s="403"/>
    </row>
    <row r="67" spans="7:45" ht="13.8" thickBot="1" x14ac:dyDescent="0.3">
      <c r="G67" s="403"/>
      <c r="H67" s="161" t="s">
        <v>122</v>
      </c>
      <c r="I67" s="175"/>
      <c r="J67" s="175"/>
      <c r="K67" s="175"/>
      <c r="L67" s="162" t="s">
        <v>144</v>
      </c>
      <c r="N67" s="121" t="s">
        <v>260</v>
      </c>
      <c r="O67" s="121"/>
      <c r="P67" s="121"/>
      <c r="R67" s="121" t="s">
        <v>262</v>
      </c>
      <c r="S67" s="121"/>
      <c r="T67" s="121"/>
      <c r="V67" s="121" t="s">
        <v>263</v>
      </c>
      <c r="W67" s="121"/>
      <c r="X67" s="121"/>
      <c r="Y67" s="403"/>
    </row>
    <row r="68" spans="7:45" ht="13.8" thickBot="1" x14ac:dyDescent="0.3">
      <c r="G68" s="403"/>
      <c r="H68" s="147">
        <f>IFERROR('KV Massnahmen'!B12,"NIL")</f>
        <v>0</v>
      </c>
      <c r="I68" s="148" t="str">
        <f>IFERROR(VLOOKUP($H$68,$A$5:$E$10,2,FALSE),"NIL")</f>
        <v>NIL</v>
      </c>
      <c r="J68" s="148" t="str">
        <f>IFERROR(VLOOKUP($H$68,$A$5:$E$10,3,FALSE),"NIL")</f>
        <v>NIL</v>
      </c>
      <c r="K68" s="148" t="str">
        <f>IFERROR(VLOOKUP($H$68,$A$5:$E$10,4,FALSE),"NIL")</f>
        <v>NIL</v>
      </c>
      <c r="L68" s="148" t="str">
        <f>IFERROR(VLOOKUP($H$68,$A$5:$E$10,5,FALSE),"NIL")</f>
        <v>NIL</v>
      </c>
      <c r="N68" s="143"/>
      <c r="O68" s="144"/>
      <c r="P68" s="153"/>
      <c r="R68" s="143"/>
      <c r="S68" s="144"/>
      <c r="T68" s="153"/>
      <c r="V68" s="143"/>
      <c r="W68" s="144"/>
      <c r="X68" s="166"/>
      <c r="Y68" s="403"/>
    </row>
    <row r="69" spans="7:45" ht="13.8" thickBot="1" x14ac:dyDescent="0.3">
      <c r="G69" s="403"/>
      <c r="H69" s="123"/>
      <c r="I69" s="123"/>
      <c r="J69" s="123"/>
      <c r="K69" s="123"/>
      <c r="L69" s="123"/>
      <c r="N69" s="145" t="str">
        <f>IFERROR(IF(HLOOKUP($I$68,$AC$4:$AQ$63,$AB6,FALSE)="","",HLOOKUP($I$68,$AC$4:$AQ$63,$AB6,FALSE)),"")</f>
        <v/>
      </c>
      <c r="O69" s="142" t="str">
        <f>IFERROR(IF(HLOOKUP($J$68,$AC$4:$AQ$63,$AB6,FALSE)="","",HLOOKUP($J$68,$AC$4:$AQ$63,$AB6,FALSE)),"")</f>
        <v/>
      </c>
      <c r="P69" s="146" t="str">
        <f>IFERROR(IF(HLOOKUP($K$68,$AC$4:$AQ$63,$AB6,FALSE)="","",HLOOKUP($K$68,$AC$4:$AQ$63,$AB6,FALSE)),"")</f>
        <v/>
      </c>
      <c r="R69" s="145" t="str">
        <f>IFERROR(IF(N69=$I$71,N69,""),"")</f>
        <v/>
      </c>
      <c r="S69" s="142" t="str">
        <f>IFERROR(IF(N69=$I$71,O69,""),"")</f>
        <v/>
      </c>
      <c r="T69" s="146" t="str">
        <f>IFERROR(IF(N69=$I$71,P69,""),"")</f>
        <v/>
      </c>
      <c r="V69" s="160"/>
      <c r="W69" s="165"/>
      <c r="X69" s="146" t="str">
        <f t="array" ref="X69">IFERROR(IF(ROW(X1)&gt; COUNTA($T$69:$T$126), "",INDEX($T:$T, SMALL(IF(T$69:T$126&lt;&gt;"",
ROW($69:$126)), ROW(A1)))),"")</f>
        <v/>
      </c>
      <c r="Y69" s="403"/>
    </row>
    <row r="70" spans="7:45" x14ac:dyDescent="0.25">
      <c r="G70" s="403"/>
      <c r="H70" s="161" t="s">
        <v>149</v>
      </c>
      <c r="I70" s="162"/>
      <c r="J70" s="123"/>
      <c r="K70" s="123"/>
      <c r="L70" s="123"/>
      <c r="M70" s="123"/>
      <c r="N70" s="145" t="str">
        <f t="shared" ref="N70:N126" si="13">IFERROR(IF(HLOOKUP($I$68,$AC$4:$AQ$63,$AB7,FALSE)="","",HLOOKUP($I$68,$AC$4:$AQ$63,$AB7,FALSE)),"")</f>
        <v/>
      </c>
      <c r="O70" s="142" t="str">
        <f t="shared" ref="O70:O126" si="14">IFERROR(IF(HLOOKUP($J$68,$AC$4:$AQ$63,$AB7,FALSE)="","",HLOOKUP($J$68,$AC$4:$AQ$63,$AB7,FALSE)),"")</f>
        <v/>
      </c>
      <c r="P70" s="146" t="str">
        <f t="shared" ref="P70:P126" si="15">IFERROR(IF(HLOOKUP($K$68,$AC$4:$AQ$63,$AB7,FALSE)="","",HLOOKUP($K$68,$AC$4:$AQ$63,$AB7,FALSE)),"")</f>
        <v/>
      </c>
      <c r="R70" s="145" t="str">
        <f t="shared" ref="R70:R126" si="16">IFERROR(IF(N70=$I$71,N70,""),"")</f>
        <v/>
      </c>
      <c r="S70" s="142" t="str">
        <f t="shared" ref="S70:S126" si="17">IFERROR(IF(N70=$I$71,O70,""),"")</f>
        <v/>
      </c>
      <c r="T70" s="146" t="str">
        <f t="shared" ref="T70:T126" si="18">IFERROR(IF(N70=$I$71,P70,""),"")</f>
        <v/>
      </c>
      <c r="V70" s="160"/>
      <c r="W70" s="165"/>
      <c r="X70" s="146" t="str">
        <f t="array" ref="X70">IFERROR(IF(ROW(X2)&gt; COUNTA($T$69:$T$126), "",INDEX($T:$T, SMALL(IF(T$69:T$126&lt;&gt;"",
ROW($69:$126)), ROW(A2)))),"")</f>
        <v/>
      </c>
      <c r="Y70" s="403"/>
    </row>
    <row r="71" spans="7:45" ht="13.8" thickBot="1" x14ac:dyDescent="0.3">
      <c r="G71" s="403"/>
      <c r="H71" s="147" t="str">
        <f>IFERROR(Werte!D19,"NIL")</f>
        <v/>
      </c>
      <c r="I71" s="149">
        <f>IFERROR(Werte!E19,"NIL")</f>
        <v>0</v>
      </c>
      <c r="J71" s="123"/>
      <c r="K71" s="123"/>
      <c r="L71" s="123"/>
      <c r="M71" s="123"/>
      <c r="N71" s="145" t="str">
        <f t="shared" si="13"/>
        <v/>
      </c>
      <c r="O71" s="142" t="str">
        <f t="shared" si="14"/>
        <v/>
      </c>
      <c r="P71" s="146" t="str">
        <f t="shared" si="15"/>
        <v/>
      </c>
      <c r="R71" s="145" t="str">
        <f t="shared" si="16"/>
        <v/>
      </c>
      <c r="S71" s="142" t="str">
        <f t="shared" si="17"/>
        <v/>
      </c>
      <c r="T71" s="146" t="str">
        <f t="shared" si="18"/>
        <v/>
      </c>
      <c r="V71" s="160"/>
      <c r="W71" s="165"/>
      <c r="X71" s="146" t="str">
        <f t="array" ref="X71">IFERROR(IF(ROW(X3)&gt; COUNTA($T$69:$T$126), "",INDEX($T:$T, SMALL(IF(T$69:T$126&lt;&gt;"",
ROW($69:$126)), ROW(A3)))),"")</f>
        <v/>
      </c>
      <c r="Y71" s="403"/>
    </row>
    <row r="72" spans="7:45" ht="13.8" thickBot="1" x14ac:dyDescent="0.3">
      <c r="G72" s="403"/>
      <c r="H72" s="123"/>
      <c r="I72" s="123"/>
      <c r="J72" s="123"/>
      <c r="K72" s="123"/>
      <c r="L72" s="123"/>
      <c r="M72" s="123"/>
      <c r="N72" s="145" t="str">
        <f t="shared" si="13"/>
        <v/>
      </c>
      <c r="O72" s="142" t="str">
        <f t="shared" si="14"/>
        <v/>
      </c>
      <c r="P72" s="146" t="str">
        <f t="shared" si="15"/>
        <v/>
      </c>
      <c r="R72" s="145" t="str">
        <f t="shared" si="16"/>
        <v/>
      </c>
      <c r="S72" s="142" t="str">
        <f t="shared" si="17"/>
        <v/>
      </c>
      <c r="T72" s="146" t="str">
        <f t="shared" si="18"/>
        <v/>
      </c>
      <c r="V72" s="160"/>
      <c r="W72" s="165"/>
      <c r="X72" s="146" t="str">
        <f t="array" ref="X72">IFERROR(IF(ROW(X4)&gt; COUNTA($T$69:$T$126), "",INDEX($T:$T, SMALL(IF(T$69:T$126&lt;&gt;"",
ROW($69:$126)), ROW(A4)))),"")</f>
        <v/>
      </c>
      <c r="Y72" s="403"/>
    </row>
    <row r="73" spans="7:45" x14ac:dyDescent="0.25">
      <c r="G73" s="403"/>
      <c r="H73" s="176" t="s">
        <v>150</v>
      </c>
      <c r="I73" s="123"/>
      <c r="J73" s="123"/>
      <c r="K73" s="123"/>
      <c r="L73" s="123"/>
      <c r="M73" s="123"/>
      <c r="N73" s="145" t="str">
        <f t="shared" si="13"/>
        <v/>
      </c>
      <c r="O73" s="142" t="str">
        <f t="shared" si="14"/>
        <v/>
      </c>
      <c r="P73" s="146" t="str">
        <f t="shared" si="15"/>
        <v/>
      </c>
      <c r="R73" s="145" t="str">
        <f t="shared" si="16"/>
        <v/>
      </c>
      <c r="S73" s="142" t="str">
        <f t="shared" si="17"/>
        <v/>
      </c>
      <c r="T73" s="146" t="str">
        <f t="shared" si="18"/>
        <v/>
      </c>
      <c r="V73" s="160"/>
      <c r="W73" s="165"/>
      <c r="X73" s="146" t="str">
        <f t="array" ref="X73">IFERROR(IF(ROW(X5)&gt; COUNTA($T$69:$T$126), "",INDEX($T:$T, SMALL(IF(T$69:T$126&lt;&gt;"",
ROW($69:$126)), ROW(A5)))),"")</f>
        <v/>
      </c>
      <c r="Y73" s="403"/>
    </row>
    <row r="74" spans="7:45" ht="13.8" thickBot="1" x14ac:dyDescent="0.3">
      <c r="G74" s="403"/>
      <c r="H74" s="168">
        <f>IFERROR('KV Massnahmen'!B13,"NIL")</f>
        <v>0</v>
      </c>
      <c r="I74" s="123"/>
      <c r="J74" s="123"/>
      <c r="K74" s="123"/>
      <c r="L74" s="123"/>
      <c r="M74" s="123"/>
      <c r="N74" s="145" t="str">
        <f t="shared" si="13"/>
        <v/>
      </c>
      <c r="O74" s="142" t="str">
        <f t="shared" si="14"/>
        <v/>
      </c>
      <c r="P74" s="146" t="str">
        <f t="shared" si="15"/>
        <v/>
      </c>
      <c r="R74" s="145" t="str">
        <f t="shared" si="16"/>
        <v/>
      </c>
      <c r="S74" s="142" t="str">
        <f t="shared" si="17"/>
        <v/>
      </c>
      <c r="T74" s="146" t="str">
        <f t="shared" si="18"/>
        <v/>
      </c>
      <c r="V74" s="160"/>
      <c r="W74" s="165"/>
      <c r="X74" s="146" t="str">
        <f t="array" ref="X74">IFERROR(IF(ROW(X6)&gt; COUNTA($T$69:$T$126), "",INDEX($T:$T, SMALL(IF(T$69:T$126&lt;&gt;"",
ROW($69:$126)), ROW(A6)))),"")</f>
        <v/>
      </c>
      <c r="Y74" s="403"/>
    </row>
    <row r="75" spans="7:45" x14ac:dyDescent="0.25">
      <c r="G75" s="403"/>
      <c r="H75" s="369"/>
      <c r="I75" s="369"/>
      <c r="J75" s="369"/>
      <c r="K75" s="369"/>
      <c r="L75" s="369"/>
      <c r="M75" s="369"/>
      <c r="N75" s="145" t="str">
        <f t="shared" si="13"/>
        <v/>
      </c>
      <c r="O75" s="142" t="str">
        <f t="shared" si="14"/>
        <v/>
      </c>
      <c r="P75" s="146" t="str">
        <f t="shared" si="15"/>
        <v/>
      </c>
      <c r="R75" s="145" t="str">
        <f t="shared" si="16"/>
        <v/>
      </c>
      <c r="S75" s="142" t="str">
        <f t="shared" si="17"/>
        <v/>
      </c>
      <c r="T75" s="146" t="str">
        <f t="shared" si="18"/>
        <v/>
      </c>
      <c r="V75" s="160"/>
      <c r="W75" s="165"/>
      <c r="X75" s="146" t="str">
        <f t="array" ref="X75">IFERROR(IF(ROW(X7)&gt; COUNTA($T$69:$T$126), "",INDEX($T:$T, SMALL(IF(T$69:T$126&lt;&gt;"",
ROW($69:$126)), ROW(A7)))),"")</f>
        <v/>
      </c>
      <c r="Y75" s="403"/>
    </row>
    <row r="76" spans="7:45" x14ac:dyDescent="0.25">
      <c r="G76" s="403"/>
      <c r="H76" s="369"/>
      <c r="I76" s="369"/>
      <c r="J76" s="369"/>
      <c r="K76" s="369"/>
      <c r="L76" s="369"/>
      <c r="M76" s="369"/>
      <c r="N76" s="145" t="str">
        <f t="shared" si="13"/>
        <v/>
      </c>
      <c r="O76" s="142" t="str">
        <f t="shared" si="14"/>
        <v/>
      </c>
      <c r="P76" s="146" t="str">
        <f t="shared" si="15"/>
        <v/>
      </c>
      <c r="R76" s="145" t="str">
        <f t="shared" si="16"/>
        <v/>
      </c>
      <c r="S76" s="142" t="str">
        <f t="shared" si="17"/>
        <v/>
      </c>
      <c r="T76" s="146" t="str">
        <f t="shared" si="18"/>
        <v/>
      </c>
      <c r="V76" s="160"/>
      <c r="W76" s="165"/>
      <c r="X76" s="146" t="str">
        <f t="array" ref="X76">IFERROR(IF(ROW(X8)&gt; COUNTA($T$69:$T$126), "",INDEX($T:$T, SMALL(IF(T$69:T$126&lt;&gt;"",
ROW($69:$126)), ROW(A8)))),"")</f>
        <v/>
      </c>
      <c r="Y76" s="403"/>
    </row>
    <row r="77" spans="7:45" x14ac:dyDescent="0.25">
      <c r="G77" s="403"/>
      <c r="H77" s="369"/>
      <c r="I77" s="369"/>
      <c r="J77" s="369"/>
      <c r="K77" s="369"/>
      <c r="L77" s="369"/>
      <c r="M77" s="369"/>
      <c r="N77" s="145" t="str">
        <f t="shared" si="13"/>
        <v/>
      </c>
      <c r="O77" s="142" t="str">
        <f t="shared" si="14"/>
        <v/>
      </c>
      <c r="P77" s="146" t="str">
        <f t="shared" si="15"/>
        <v/>
      </c>
      <c r="R77" s="145" t="str">
        <f t="shared" si="16"/>
        <v/>
      </c>
      <c r="S77" s="142" t="str">
        <f t="shared" si="17"/>
        <v/>
      </c>
      <c r="T77" s="146" t="str">
        <f t="shared" si="18"/>
        <v/>
      </c>
      <c r="V77" s="160"/>
      <c r="W77" s="165"/>
      <c r="X77" s="146" t="str">
        <f t="array" ref="X77">IFERROR(IF(ROW(X9)&gt; COUNTA($T$69:$T$126), "",INDEX($T:$T, SMALL(IF(T$69:T$126&lt;&gt;"",
ROW($69:$126)), ROW(A9)))),"")</f>
        <v/>
      </c>
      <c r="Y77" s="403"/>
    </row>
    <row r="78" spans="7:45" x14ac:dyDescent="0.25">
      <c r="G78" s="403"/>
      <c r="H78" s="369"/>
      <c r="I78" s="369"/>
      <c r="J78" s="369"/>
      <c r="K78" s="369"/>
      <c r="L78" s="369"/>
      <c r="M78" s="369"/>
      <c r="N78" s="145" t="str">
        <f t="shared" si="13"/>
        <v/>
      </c>
      <c r="O78" s="142" t="str">
        <f t="shared" si="14"/>
        <v/>
      </c>
      <c r="P78" s="146" t="str">
        <f t="shared" si="15"/>
        <v/>
      </c>
      <c r="R78" s="145" t="str">
        <f t="shared" si="16"/>
        <v/>
      </c>
      <c r="S78" s="142" t="str">
        <f t="shared" si="17"/>
        <v/>
      </c>
      <c r="T78" s="146" t="str">
        <f t="shared" si="18"/>
        <v/>
      </c>
      <c r="V78" s="160"/>
      <c r="W78" s="165"/>
      <c r="X78" s="146" t="str">
        <f t="array" ref="X78">IFERROR(IF(ROW(X10)&gt; COUNTA($T$69:$T$126), "",INDEX($T:$T, SMALL(IF(T$69:T$126&lt;&gt;"",
ROW($69:$126)), ROW(A10)))),"")</f>
        <v/>
      </c>
      <c r="Y78" s="403"/>
    </row>
    <row r="79" spans="7:45" x14ac:dyDescent="0.25">
      <c r="G79" s="403"/>
      <c r="H79" s="369"/>
      <c r="I79" s="369"/>
      <c r="J79" s="369"/>
      <c r="K79" s="369"/>
      <c r="L79" s="369"/>
      <c r="M79" s="369"/>
      <c r="N79" s="145" t="str">
        <f t="shared" si="13"/>
        <v/>
      </c>
      <c r="O79" s="142" t="str">
        <f t="shared" si="14"/>
        <v/>
      </c>
      <c r="P79" s="146" t="str">
        <f t="shared" si="15"/>
        <v/>
      </c>
      <c r="R79" s="145" t="str">
        <f t="shared" si="16"/>
        <v/>
      </c>
      <c r="S79" s="142" t="str">
        <f t="shared" si="17"/>
        <v/>
      </c>
      <c r="T79" s="146" t="str">
        <f t="shared" si="18"/>
        <v/>
      </c>
      <c r="V79" s="160"/>
      <c r="W79" s="165"/>
      <c r="X79" s="146" t="str">
        <f t="array" ref="X79">IFERROR(IF(ROW(X11)&gt; COUNTA($T$69:$T$126), "",INDEX($T:$T, SMALL(IF(T$69:T$126&lt;&gt;"",
ROW($69:$126)), ROW(A11)))),"")</f>
        <v/>
      </c>
      <c r="Y79" s="403"/>
    </row>
    <row r="80" spans="7:45" x14ac:dyDescent="0.25">
      <c r="G80" s="403"/>
      <c r="H80" s="369"/>
      <c r="I80" s="369"/>
      <c r="J80" s="369"/>
      <c r="K80" s="369"/>
      <c r="L80" s="369"/>
      <c r="M80" s="369"/>
      <c r="N80" s="145" t="str">
        <f t="shared" si="13"/>
        <v/>
      </c>
      <c r="O80" s="142" t="str">
        <f t="shared" si="14"/>
        <v/>
      </c>
      <c r="P80" s="146" t="str">
        <f t="shared" si="15"/>
        <v/>
      </c>
      <c r="R80" s="145" t="str">
        <f t="shared" si="16"/>
        <v/>
      </c>
      <c r="S80" s="142" t="str">
        <f t="shared" si="17"/>
        <v/>
      </c>
      <c r="T80" s="146" t="str">
        <f t="shared" si="18"/>
        <v/>
      </c>
      <c r="V80" s="160"/>
      <c r="W80" s="165"/>
      <c r="X80" s="146" t="str">
        <f t="array" ref="X80">IFERROR(IF(ROW(X12)&gt; COUNTA($T$69:$T$126), "",INDEX($T:$T, SMALL(IF(T$69:T$126&lt;&gt;"",
ROW($69:$126)), ROW(A12)))),"")</f>
        <v/>
      </c>
      <c r="Y80" s="403"/>
    </row>
    <row r="81" spans="7:25" x14ac:dyDescent="0.25">
      <c r="G81" s="403"/>
      <c r="H81" s="369"/>
      <c r="I81" s="369"/>
      <c r="J81" s="369"/>
      <c r="K81" s="369"/>
      <c r="L81" s="369"/>
      <c r="M81" s="369"/>
      <c r="N81" s="145" t="str">
        <f t="shared" si="13"/>
        <v/>
      </c>
      <c r="O81" s="142" t="str">
        <f t="shared" si="14"/>
        <v/>
      </c>
      <c r="P81" s="146" t="str">
        <f t="shared" si="15"/>
        <v/>
      </c>
      <c r="R81" s="145" t="str">
        <f t="shared" si="16"/>
        <v/>
      </c>
      <c r="S81" s="142" t="str">
        <f t="shared" si="17"/>
        <v/>
      </c>
      <c r="T81" s="146" t="str">
        <f t="shared" si="18"/>
        <v/>
      </c>
      <c r="V81" s="160"/>
      <c r="W81" s="165"/>
      <c r="X81" s="146" t="str">
        <f t="array" ref="X81">IFERROR(IF(ROW(X13)&gt; COUNTA($T$69:$T$126), "",INDEX($T:$T, SMALL(IF(T$69:T$126&lt;&gt;"",
ROW($69:$126)), ROW(A13)))),"")</f>
        <v/>
      </c>
      <c r="Y81" s="403"/>
    </row>
    <row r="82" spans="7:25" x14ac:dyDescent="0.25">
      <c r="G82" s="403"/>
      <c r="H82" s="369"/>
      <c r="I82" s="369"/>
      <c r="J82" s="369"/>
      <c r="K82" s="369"/>
      <c r="L82" s="369"/>
      <c r="M82" s="369"/>
      <c r="N82" s="145" t="str">
        <f t="shared" si="13"/>
        <v/>
      </c>
      <c r="O82" s="142" t="str">
        <f t="shared" si="14"/>
        <v/>
      </c>
      <c r="P82" s="146" t="str">
        <f t="shared" si="15"/>
        <v/>
      </c>
      <c r="R82" s="145" t="str">
        <f t="shared" si="16"/>
        <v/>
      </c>
      <c r="S82" s="142" t="str">
        <f t="shared" si="17"/>
        <v/>
      </c>
      <c r="T82" s="146" t="str">
        <f t="shared" si="18"/>
        <v/>
      </c>
      <c r="V82" s="160"/>
      <c r="W82" s="165"/>
      <c r="X82" s="146" t="str">
        <f t="array" ref="X82">IFERROR(IF(ROW(X14)&gt; COUNTA($T$69:$T$126), "",INDEX($T:$T, SMALL(IF(T$69:T$126&lt;&gt;"",
ROW($69:$126)), ROW(A14)))),"")</f>
        <v/>
      </c>
      <c r="Y82" s="403"/>
    </row>
    <row r="83" spans="7:25" x14ac:dyDescent="0.25">
      <c r="G83" s="403"/>
      <c r="H83" s="369"/>
      <c r="I83" s="369"/>
      <c r="J83" s="369"/>
      <c r="K83" s="369"/>
      <c r="L83" s="369"/>
      <c r="M83" s="369"/>
      <c r="N83" s="145" t="str">
        <f t="shared" si="13"/>
        <v/>
      </c>
      <c r="O83" s="142" t="str">
        <f t="shared" si="14"/>
        <v/>
      </c>
      <c r="P83" s="146" t="str">
        <f t="shared" si="15"/>
        <v/>
      </c>
      <c r="R83" s="145" t="str">
        <f t="shared" si="16"/>
        <v/>
      </c>
      <c r="S83" s="142" t="str">
        <f t="shared" si="17"/>
        <v/>
      </c>
      <c r="T83" s="146" t="str">
        <f t="shared" si="18"/>
        <v/>
      </c>
      <c r="V83" s="160"/>
      <c r="W83" s="165"/>
      <c r="X83" s="146" t="str">
        <f t="array" ref="X83">IFERROR(IF(ROW(X15)&gt; COUNTA($T$69:$T$126), "",INDEX($T:$T, SMALL(IF(T$69:T$126&lt;&gt;"",
ROW($69:$126)), ROW(A15)))),"")</f>
        <v/>
      </c>
      <c r="Y83" s="403"/>
    </row>
    <row r="84" spans="7:25" x14ac:dyDescent="0.25">
      <c r="G84" s="403"/>
      <c r="H84" s="369"/>
      <c r="I84" s="369"/>
      <c r="J84" s="369"/>
      <c r="K84" s="369"/>
      <c r="L84" s="369"/>
      <c r="M84" s="369"/>
      <c r="N84" s="145" t="str">
        <f t="shared" si="13"/>
        <v/>
      </c>
      <c r="O84" s="142" t="str">
        <f t="shared" si="14"/>
        <v/>
      </c>
      <c r="P84" s="146" t="str">
        <f t="shared" si="15"/>
        <v/>
      </c>
      <c r="R84" s="145" t="str">
        <f t="shared" si="16"/>
        <v/>
      </c>
      <c r="S84" s="142" t="str">
        <f t="shared" si="17"/>
        <v/>
      </c>
      <c r="T84" s="146" t="str">
        <f t="shared" si="18"/>
        <v/>
      </c>
      <c r="V84" s="160"/>
      <c r="W84" s="141"/>
      <c r="X84" s="169" t="str">
        <f t="array" ref="X84">IFERROR(IF(ROW(X16)&gt; COUNTA($T$69:$T$126), "",INDEX($T:$T, SMALL(IF(T$69:T$126&lt;&gt;"",
ROW($69:$126)), ROW(A16)))),"")</f>
        <v/>
      </c>
      <c r="Y84" s="403"/>
    </row>
    <row r="85" spans="7:25" x14ac:dyDescent="0.25">
      <c r="G85" s="403"/>
      <c r="H85" s="369"/>
      <c r="I85" s="369"/>
      <c r="J85" s="369"/>
      <c r="K85" s="369"/>
      <c r="L85" s="369"/>
      <c r="M85" s="369"/>
      <c r="N85" s="145" t="str">
        <f t="shared" si="13"/>
        <v/>
      </c>
      <c r="O85" s="142" t="str">
        <f t="shared" si="14"/>
        <v/>
      </c>
      <c r="P85" s="146" t="str">
        <f t="shared" si="15"/>
        <v/>
      </c>
      <c r="R85" s="145" t="str">
        <f t="shared" si="16"/>
        <v/>
      </c>
      <c r="S85" s="142" t="str">
        <f t="shared" si="17"/>
        <v/>
      </c>
      <c r="T85" s="146" t="str">
        <f t="shared" si="18"/>
        <v/>
      </c>
      <c r="V85" s="160"/>
      <c r="W85" s="141"/>
      <c r="X85" s="170" t="str">
        <f t="array" ref="X85">IFERROR(IF(ROW(X17)&gt; COUNTA($T$69:$T$126), "",INDEX($T:$T, SMALL(IF(T$69:T$126&lt;&gt;"",
ROW($69:$126)), ROW(A17)))),"")</f>
        <v/>
      </c>
      <c r="Y85" s="403"/>
    </row>
    <row r="86" spans="7:25" x14ac:dyDescent="0.25">
      <c r="G86" s="403"/>
      <c r="H86" s="369"/>
      <c r="I86" s="369"/>
      <c r="J86" s="369"/>
      <c r="K86" s="369"/>
      <c r="L86" s="369"/>
      <c r="M86" s="369"/>
      <c r="N86" s="145" t="str">
        <f t="shared" si="13"/>
        <v/>
      </c>
      <c r="O86" s="142" t="str">
        <f t="shared" si="14"/>
        <v/>
      </c>
      <c r="P86" s="146" t="str">
        <f t="shared" si="15"/>
        <v/>
      </c>
      <c r="R86" s="145" t="str">
        <f t="shared" si="16"/>
        <v/>
      </c>
      <c r="S86" s="142" t="str">
        <f t="shared" si="17"/>
        <v/>
      </c>
      <c r="T86" s="146" t="str">
        <f t="shared" si="18"/>
        <v/>
      </c>
      <c r="V86" s="160"/>
      <c r="W86" s="141"/>
      <c r="X86" s="170" t="str">
        <f t="array" ref="X86">IFERROR(IF(ROW(X18)&gt; COUNTA($T$69:$T$126), "",INDEX($T:$T, SMALL(IF(T$69:T$126&lt;&gt;"",
ROW($69:$126)), ROW(A18)))),"")</f>
        <v/>
      </c>
      <c r="Y86" s="403"/>
    </row>
    <row r="87" spans="7:25" x14ac:dyDescent="0.25">
      <c r="G87" s="403"/>
      <c r="N87" s="145" t="str">
        <f t="shared" si="13"/>
        <v/>
      </c>
      <c r="O87" s="142" t="str">
        <f t="shared" si="14"/>
        <v/>
      </c>
      <c r="P87" s="146" t="str">
        <f t="shared" si="15"/>
        <v/>
      </c>
      <c r="R87" s="145" t="str">
        <f t="shared" si="16"/>
        <v/>
      </c>
      <c r="S87" s="142" t="str">
        <f t="shared" si="17"/>
        <v/>
      </c>
      <c r="T87" s="146" t="str">
        <f t="shared" si="18"/>
        <v/>
      </c>
      <c r="V87" s="160"/>
      <c r="W87" s="141"/>
      <c r="X87" s="170" t="str">
        <f t="array" ref="X87">IFERROR(IF(ROW(X19)&gt; COUNTA($T$69:$T$126), "",INDEX($T:$T, SMALL(IF(T$69:T$126&lt;&gt;"",
ROW($69:$126)), ROW(A19)))),"")</f>
        <v/>
      </c>
      <c r="Y87" s="403"/>
    </row>
    <row r="88" spans="7:25" x14ac:dyDescent="0.25">
      <c r="G88" s="403"/>
      <c r="N88" s="145" t="str">
        <f t="shared" si="13"/>
        <v/>
      </c>
      <c r="O88" s="142" t="str">
        <f t="shared" si="14"/>
        <v/>
      </c>
      <c r="P88" s="146" t="str">
        <f t="shared" si="15"/>
        <v/>
      </c>
      <c r="R88" s="145" t="str">
        <f t="shared" si="16"/>
        <v/>
      </c>
      <c r="S88" s="142" t="str">
        <f t="shared" si="17"/>
        <v/>
      </c>
      <c r="T88" s="146" t="str">
        <f t="shared" si="18"/>
        <v/>
      </c>
      <c r="V88" s="160"/>
      <c r="W88" s="141"/>
      <c r="X88" s="170" t="str">
        <f t="array" ref="X88">IFERROR(IF(ROW(X20)&gt; COUNTA($T$69:$T$126), "",INDEX($T:$T, SMALL(IF(T$69:T$126&lt;&gt;"",
ROW($69:$126)), ROW(A20)))),"")</f>
        <v/>
      </c>
      <c r="Y88" s="403"/>
    </row>
    <row r="89" spans="7:25" x14ac:dyDescent="0.25">
      <c r="G89" s="403"/>
      <c r="N89" s="145" t="str">
        <f t="shared" si="13"/>
        <v/>
      </c>
      <c r="O89" s="142" t="str">
        <f t="shared" si="14"/>
        <v/>
      </c>
      <c r="P89" s="146" t="str">
        <f t="shared" si="15"/>
        <v/>
      </c>
      <c r="R89" s="145" t="str">
        <f t="shared" si="16"/>
        <v/>
      </c>
      <c r="S89" s="142" t="str">
        <f t="shared" si="17"/>
        <v/>
      </c>
      <c r="T89" s="146" t="str">
        <f t="shared" si="18"/>
        <v/>
      </c>
      <c r="V89" s="160"/>
      <c r="W89" s="141"/>
      <c r="X89" s="170" t="str">
        <f t="array" ref="X89">IFERROR(IF(ROW(X21)&gt; COUNTA($T$69:$T$126), "",INDEX($T:$T, SMALL(IF(T$69:T$126&lt;&gt;"",
ROW($69:$126)), ROW(A21)))),"")</f>
        <v/>
      </c>
      <c r="Y89" s="403"/>
    </row>
    <row r="90" spans="7:25" x14ac:dyDescent="0.25">
      <c r="G90" s="403"/>
      <c r="N90" s="145" t="str">
        <f t="shared" si="13"/>
        <v/>
      </c>
      <c r="O90" s="142" t="str">
        <f t="shared" si="14"/>
        <v/>
      </c>
      <c r="P90" s="146" t="str">
        <f t="shared" si="15"/>
        <v/>
      </c>
      <c r="R90" s="145" t="str">
        <f t="shared" si="16"/>
        <v/>
      </c>
      <c r="S90" s="142" t="str">
        <f t="shared" si="17"/>
        <v/>
      </c>
      <c r="T90" s="146" t="str">
        <f t="shared" si="18"/>
        <v/>
      </c>
      <c r="V90" s="160"/>
      <c r="W90" s="141"/>
      <c r="X90" s="170" t="str">
        <f t="array" ref="X90">IFERROR(IF(ROW(X22)&gt; COUNTA($T$69:$T$126), "",INDEX($T:$T, SMALL(IF(T$69:T$126&lt;&gt;"",
ROW($69:$126)), ROW(A22)))),"")</f>
        <v/>
      </c>
      <c r="Y90" s="403"/>
    </row>
    <row r="91" spans="7:25" x14ac:dyDescent="0.25">
      <c r="G91" s="403"/>
      <c r="N91" s="145" t="str">
        <f t="shared" si="13"/>
        <v/>
      </c>
      <c r="O91" s="142" t="str">
        <f t="shared" si="14"/>
        <v/>
      </c>
      <c r="P91" s="146" t="str">
        <f t="shared" si="15"/>
        <v/>
      </c>
      <c r="R91" s="145" t="str">
        <f t="shared" si="16"/>
        <v/>
      </c>
      <c r="S91" s="142" t="str">
        <f t="shared" si="17"/>
        <v/>
      </c>
      <c r="T91" s="146" t="str">
        <f t="shared" si="18"/>
        <v/>
      </c>
      <c r="V91" s="160"/>
      <c r="W91" s="141"/>
      <c r="X91" s="170" t="str">
        <f t="array" ref="X91">IFERROR(IF(ROW(X23)&gt; COUNTA($T$69:$T$126), "",INDEX($T:$T, SMALL(IF(T$69:T$126&lt;&gt;"",
ROW($69:$126)), ROW(A23)))),"")</f>
        <v/>
      </c>
      <c r="Y91" s="403"/>
    </row>
    <row r="92" spans="7:25" x14ac:dyDescent="0.25">
      <c r="G92" s="403"/>
      <c r="N92" s="145" t="str">
        <f t="shared" si="13"/>
        <v/>
      </c>
      <c r="O92" s="142" t="str">
        <f t="shared" si="14"/>
        <v/>
      </c>
      <c r="P92" s="146" t="str">
        <f t="shared" si="15"/>
        <v/>
      </c>
      <c r="R92" s="145" t="str">
        <f t="shared" si="16"/>
        <v/>
      </c>
      <c r="S92" s="142" t="str">
        <f t="shared" si="17"/>
        <v/>
      </c>
      <c r="T92" s="146" t="str">
        <f t="shared" si="18"/>
        <v/>
      </c>
      <c r="V92" s="160"/>
      <c r="W92" s="141"/>
      <c r="X92" s="170" t="str">
        <f t="array" ref="X92">IFERROR(IF(ROW(X24)&gt; COUNTA($T$69:$T$126), "",INDEX($T:$T, SMALL(IF(T$69:T$126&lt;&gt;"",
ROW($69:$126)), ROW(A24)))),"")</f>
        <v/>
      </c>
      <c r="Y92" s="403"/>
    </row>
    <row r="93" spans="7:25" x14ac:dyDescent="0.25">
      <c r="G93" s="403"/>
      <c r="N93" s="145" t="str">
        <f t="shared" si="13"/>
        <v/>
      </c>
      <c r="O93" s="142" t="str">
        <f t="shared" si="14"/>
        <v/>
      </c>
      <c r="P93" s="146" t="str">
        <f t="shared" si="15"/>
        <v/>
      </c>
      <c r="R93" s="145" t="str">
        <f t="shared" si="16"/>
        <v/>
      </c>
      <c r="S93" s="142" t="str">
        <f t="shared" si="17"/>
        <v/>
      </c>
      <c r="T93" s="146" t="str">
        <f t="shared" si="18"/>
        <v/>
      </c>
      <c r="V93" s="160"/>
      <c r="W93" s="141"/>
      <c r="X93" s="170" t="str">
        <f t="array" ref="X93">IFERROR(IF(ROW(X25)&gt; COUNTA($T$69:$T$126), "",INDEX($T:$T, SMALL(IF(T$69:T$126&lt;&gt;"",
ROW($69:$126)), ROW(A25)))),"")</f>
        <v/>
      </c>
      <c r="Y93" s="403"/>
    </row>
    <row r="94" spans="7:25" x14ac:dyDescent="0.25">
      <c r="G94" s="403"/>
      <c r="N94" s="145" t="str">
        <f t="shared" si="13"/>
        <v/>
      </c>
      <c r="O94" s="142" t="str">
        <f t="shared" si="14"/>
        <v/>
      </c>
      <c r="P94" s="146" t="str">
        <f t="shared" si="15"/>
        <v/>
      </c>
      <c r="R94" s="145" t="str">
        <f t="shared" si="16"/>
        <v/>
      </c>
      <c r="S94" s="142" t="str">
        <f t="shared" si="17"/>
        <v/>
      </c>
      <c r="T94" s="146" t="str">
        <f t="shared" si="18"/>
        <v/>
      </c>
      <c r="V94" s="160"/>
      <c r="W94" s="141"/>
      <c r="X94" s="170" t="str">
        <f t="array" ref="X94">IFERROR(IF(ROW(X26)&gt; COUNTA($T$69:$T$126), "",INDEX($T:$T, SMALL(IF(T$69:T$126&lt;&gt;"",
ROW($69:$126)), ROW(A26)))),"")</f>
        <v/>
      </c>
      <c r="Y94" s="403"/>
    </row>
    <row r="95" spans="7:25" x14ac:dyDescent="0.25">
      <c r="G95" s="403"/>
      <c r="N95" s="145" t="str">
        <f t="shared" si="13"/>
        <v/>
      </c>
      <c r="O95" s="142" t="str">
        <f t="shared" si="14"/>
        <v/>
      </c>
      <c r="P95" s="146" t="str">
        <f t="shared" si="15"/>
        <v/>
      </c>
      <c r="R95" s="145" t="str">
        <f t="shared" si="16"/>
        <v/>
      </c>
      <c r="S95" s="142" t="str">
        <f t="shared" si="17"/>
        <v/>
      </c>
      <c r="T95" s="146" t="str">
        <f t="shared" si="18"/>
        <v/>
      </c>
      <c r="V95" s="160"/>
      <c r="W95" s="141"/>
      <c r="X95" s="170" t="str">
        <f t="array" ref="X95">IFERROR(IF(ROW(X27)&gt; COUNTA($T$69:$T$126), "",INDEX($T:$T, SMALL(IF(T$69:T$126&lt;&gt;"",
ROW($69:$126)), ROW(A27)))),"")</f>
        <v/>
      </c>
      <c r="Y95" s="403"/>
    </row>
    <row r="96" spans="7:25" x14ac:dyDescent="0.25">
      <c r="G96" s="403"/>
      <c r="N96" s="145" t="str">
        <f t="shared" si="13"/>
        <v/>
      </c>
      <c r="O96" s="142" t="str">
        <f t="shared" si="14"/>
        <v/>
      </c>
      <c r="P96" s="146" t="str">
        <f t="shared" si="15"/>
        <v/>
      </c>
      <c r="R96" s="145" t="str">
        <f t="shared" si="16"/>
        <v/>
      </c>
      <c r="S96" s="142" t="str">
        <f t="shared" si="17"/>
        <v/>
      </c>
      <c r="T96" s="146" t="str">
        <f t="shared" si="18"/>
        <v/>
      </c>
      <c r="V96" s="160"/>
      <c r="W96" s="141"/>
      <c r="X96" s="170" t="str">
        <f t="array" ref="X96">IFERROR(IF(ROW(X28)&gt; COUNTA($T$69:$T$126), "",INDEX($T:$T, SMALL(IF(T$69:T$126&lt;&gt;"",
ROW($69:$126)), ROW(A28)))),"")</f>
        <v/>
      </c>
      <c r="Y96" s="403"/>
    </row>
    <row r="97" spans="7:25" x14ac:dyDescent="0.25">
      <c r="G97" s="403"/>
      <c r="N97" s="145" t="str">
        <f t="shared" si="13"/>
        <v/>
      </c>
      <c r="O97" s="142" t="str">
        <f t="shared" si="14"/>
        <v/>
      </c>
      <c r="P97" s="146" t="str">
        <f t="shared" si="15"/>
        <v/>
      </c>
      <c r="R97" s="145" t="str">
        <f t="shared" si="16"/>
        <v/>
      </c>
      <c r="S97" s="142" t="str">
        <f t="shared" si="17"/>
        <v/>
      </c>
      <c r="T97" s="146" t="str">
        <f t="shared" si="18"/>
        <v/>
      </c>
      <c r="V97" s="160"/>
      <c r="W97" s="141"/>
      <c r="X97" s="170" t="str">
        <f t="array" ref="X97">IFERROR(IF(ROW(X29)&gt; COUNTA($T$69:$T$126), "",INDEX($T:$T, SMALL(IF(T$69:T$126&lt;&gt;"",
ROW($69:$126)), ROW(A29)))),"")</f>
        <v/>
      </c>
      <c r="Y97" s="403"/>
    </row>
    <row r="98" spans="7:25" x14ac:dyDescent="0.25">
      <c r="G98" s="403"/>
      <c r="N98" s="145" t="str">
        <f t="shared" si="13"/>
        <v/>
      </c>
      <c r="O98" s="142" t="str">
        <f t="shared" si="14"/>
        <v/>
      </c>
      <c r="P98" s="146" t="str">
        <f t="shared" si="15"/>
        <v/>
      </c>
      <c r="R98" s="145" t="str">
        <f t="shared" si="16"/>
        <v/>
      </c>
      <c r="S98" s="142" t="str">
        <f t="shared" si="17"/>
        <v/>
      </c>
      <c r="T98" s="146" t="str">
        <f t="shared" si="18"/>
        <v/>
      </c>
      <c r="V98" s="160"/>
      <c r="W98" s="141"/>
      <c r="X98" s="170" t="str">
        <f t="array" ref="X98">IFERROR(IF(ROW(X30)&gt; COUNTA($T$69:$T$126), "",INDEX($T:$T, SMALL(IF(T$69:T$126&lt;&gt;"",
ROW($69:$126)), ROW(A30)))),"")</f>
        <v/>
      </c>
      <c r="Y98" s="403"/>
    </row>
    <row r="99" spans="7:25" x14ac:dyDescent="0.25">
      <c r="G99" s="403"/>
      <c r="N99" s="145" t="str">
        <f t="shared" si="13"/>
        <v/>
      </c>
      <c r="O99" s="142" t="str">
        <f t="shared" si="14"/>
        <v/>
      </c>
      <c r="P99" s="146" t="str">
        <f t="shared" si="15"/>
        <v/>
      </c>
      <c r="R99" s="145" t="str">
        <f t="shared" si="16"/>
        <v/>
      </c>
      <c r="S99" s="142" t="str">
        <f t="shared" si="17"/>
        <v/>
      </c>
      <c r="T99" s="146" t="str">
        <f t="shared" si="18"/>
        <v/>
      </c>
      <c r="V99" s="160"/>
      <c r="W99" s="141"/>
      <c r="X99" s="170" t="str">
        <f t="array" ref="X99">IFERROR(IF(ROW(X31)&gt; COUNTA($T$69:$T$126), "",INDEX($T:$T, SMALL(IF(T$69:T$126&lt;&gt;"",
ROW($69:$126)), ROW(A31)))),"")</f>
        <v/>
      </c>
      <c r="Y99" s="403"/>
    </row>
    <row r="100" spans="7:25" x14ac:dyDescent="0.25">
      <c r="G100" s="403"/>
      <c r="N100" s="145" t="str">
        <f t="shared" si="13"/>
        <v/>
      </c>
      <c r="O100" s="142" t="str">
        <f t="shared" si="14"/>
        <v/>
      </c>
      <c r="P100" s="146" t="str">
        <f t="shared" si="15"/>
        <v/>
      </c>
      <c r="R100" s="145" t="str">
        <f t="shared" si="16"/>
        <v/>
      </c>
      <c r="S100" s="142" t="str">
        <f t="shared" si="17"/>
        <v/>
      </c>
      <c r="T100" s="146" t="str">
        <f t="shared" si="18"/>
        <v/>
      </c>
      <c r="V100" s="160"/>
      <c r="W100" s="141"/>
      <c r="X100" s="170" t="str">
        <f t="array" ref="X100">IFERROR(IF(ROW(X32)&gt; COUNTA($T$69:$T$126), "",INDEX($T:$T, SMALL(IF(T$69:T$126&lt;&gt;"",
ROW($69:$126)), ROW(A32)))),"")</f>
        <v/>
      </c>
      <c r="Y100" s="403"/>
    </row>
    <row r="101" spans="7:25" x14ac:dyDescent="0.25">
      <c r="G101" s="403"/>
      <c r="N101" s="145" t="str">
        <f t="shared" si="13"/>
        <v/>
      </c>
      <c r="O101" s="142" t="str">
        <f t="shared" si="14"/>
        <v/>
      </c>
      <c r="P101" s="146" t="str">
        <f t="shared" si="15"/>
        <v/>
      </c>
      <c r="R101" s="145" t="str">
        <f t="shared" si="16"/>
        <v/>
      </c>
      <c r="S101" s="142" t="str">
        <f t="shared" si="17"/>
        <v/>
      </c>
      <c r="T101" s="146" t="str">
        <f t="shared" si="18"/>
        <v/>
      </c>
      <c r="V101" s="160"/>
      <c r="W101" s="141"/>
      <c r="X101" s="170" t="str">
        <f t="array" ref="X101">IFERROR(IF(ROW(X33)&gt; COUNTA($T$69:$T$126), "",INDEX($T:$T, SMALL(IF(T$69:T$126&lt;&gt;"",
ROW($69:$126)), ROW(A33)))),"")</f>
        <v/>
      </c>
      <c r="Y101" s="403"/>
    </row>
    <row r="102" spans="7:25" x14ac:dyDescent="0.25">
      <c r="G102" s="403"/>
      <c r="N102" s="145" t="str">
        <f t="shared" si="13"/>
        <v/>
      </c>
      <c r="O102" s="142" t="str">
        <f t="shared" si="14"/>
        <v/>
      </c>
      <c r="P102" s="146" t="str">
        <f t="shared" si="15"/>
        <v/>
      </c>
      <c r="R102" s="145" t="str">
        <f t="shared" si="16"/>
        <v/>
      </c>
      <c r="S102" s="142" t="str">
        <f t="shared" si="17"/>
        <v/>
      </c>
      <c r="T102" s="146" t="str">
        <f t="shared" si="18"/>
        <v/>
      </c>
      <c r="V102" s="160"/>
      <c r="W102" s="141"/>
      <c r="X102" s="170" t="str">
        <f t="array" ref="X102">IFERROR(IF(ROW(X34)&gt; COUNTA($T$69:$T$126), "",INDEX($T:$T, SMALL(IF(T$69:T$126&lt;&gt;"",
ROW($69:$126)), ROW(A34)))),"")</f>
        <v/>
      </c>
      <c r="Y102" s="403"/>
    </row>
    <row r="103" spans="7:25" x14ac:dyDescent="0.25">
      <c r="G103" s="403"/>
      <c r="N103" s="145" t="str">
        <f t="shared" si="13"/>
        <v/>
      </c>
      <c r="O103" s="142" t="str">
        <f t="shared" si="14"/>
        <v/>
      </c>
      <c r="P103" s="146" t="str">
        <f t="shared" si="15"/>
        <v/>
      </c>
      <c r="R103" s="145" t="str">
        <f t="shared" si="16"/>
        <v/>
      </c>
      <c r="S103" s="142" t="str">
        <f t="shared" si="17"/>
        <v/>
      </c>
      <c r="T103" s="146" t="str">
        <f t="shared" si="18"/>
        <v/>
      </c>
      <c r="V103" s="160"/>
      <c r="W103" s="141"/>
      <c r="X103" s="170" t="str">
        <f t="array" ref="X103">IFERROR(IF(ROW(X35)&gt; COUNTA($T$69:$T$126), "",INDEX($T:$T, SMALL(IF(T$69:T$126&lt;&gt;"",
ROW($69:$126)), ROW(A35)))),"")</f>
        <v/>
      </c>
      <c r="Y103" s="403"/>
    </row>
    <row r="104" spans="7:25" x14ac:dyDescent="0.25">
      <c r="G104" s="403"/>
      <c r="N104" s="145" t="str">
        <f t="shared" si="13"/>
        <v/>
      </c>
      <c r="O104" s="142" t="str">
        <f t="shared" si="14"/>
        <v/>
      </c>
      <c r="P104" s="146" t="str">
        <f t="shared" si="15"/>
        <v/>
      </c>
      <c r="R104" s="145" t="str">
        <f t="shared" si="16"/>
        <v/>
      </c>
      <c r="S104" s="142" t="str">
        <f t="shared" si="17"/>
        <v/>
      </c>
      <c r="T104" s="146" t="str">
        <f t="shared" si="18"/>
        <v/>
      </c>
      <c r="V104" s="160"/>
      <c r="W104" s="141"/>
      <c r="X104" s="170" t="str">
        <f t="array" ref="X104">IFERROR(IF(ROW(X36)&gt; COUNTA($T$69:$T$126), "",INDEX($T:$T, SMALL(IF(T$69:T$126&lt;&gt;"",
ROW($69:$126)), ROW(A36)))),"")</f>
        <v/>
      </c>
      <c r="Y104" s="403"/>
    </row>
    <row r="105" spans="7:25" x14ac:dyDescent="0.25">
      <c r="G105" s="403"/>
      <c r="N105" s="145" t="str">
        <f t="shared" si="13"/>
        <v/>
      </c>
      <c r="O105" s="142" t="str">
        <f t="shared" si="14"/>
        <v/>
      </c>
      <c r="P105" s="146" t="str">
        <f t="shared" si="15"/>
        <v/>
      </c>
      <c r="R105" s="145" t="str">
        <f t="shared" si="16"/>
        <v/>
      </c>
      <c r="S105" s="142" t="str">
        <f t="shared" si="17"/>
        <v/>
      </c>
      <c r="T105" s="146" t="str">
        <f t="shared" si="18"/>
        <v/>
      </c>
      <c r="V105" s="160"/>
      <c r="W105" s="141"/>
      <c r="X105" s="170" t="str">
        <f t="array" ref="X105">IFERROR(IF(ROW(X37)&gt; COUNTA($T$69:$T$126), "",INDEX($T:$T, SMALL(IF(T$69:T$126&lt;&gt;"",
ROW($69:$126)), ROW(A37)))),"")</f>
        <v/>
      </c>
      <c r="Y105" s="403"/>
    </row>
    <row r="106" spans="7:25" x14ac:dyDescent="0.25">
      <c r="G106" s="403"/>
      <c r="N106" s="145" t="str">
        <f t="shared" si="13"/>
        <v/>
      </c>
      <c r="O106" s="142" t="str">
        <f t="shared" si="14"/>
        <v/>
      </c>
      <c r="P106" s="146" t="str">
        <f t="shared" si="15"/>
        <v/>
      </c>
      <c r="R106" s="145" t="str">
        <f t="shared" si="16"/>
        <v/>
      </c>
      <c r="S106" s="142" t="str">
        <f t="shared" si="17"/>
        <v/>
      </c>
      <c r="T106" s="146" t="str">
        <f t="shared" si="18"/>
        <v/>
      </c>
      <c r="V106" s="160"/>
      <c r="W106" s="141"/>
      <c r="X106" s="170" t="str">
        <f t="array" ref="X106">IFERROR(IF(ROW(X38)&gt; COUNTA($T$69:$T$126), "",INDEX($T:$T, SMALL(IF(T$69:T$126&lt;&gt;"",
ROW($69:$126)), ROW(A38)))),"")</f>
        <v/>
      </c>
      <c r="Y106" s="403"/>
    </row>
    <row r="107" spans="7:25" x14ac:dyDescent="0.25">
      <c r="G107" s="403"/>
      <c r="N107" s="145" t="str">
        <f t="shared" si="13"/>
        <v/>
      </c>
      <c r="O107" s="142" t="str">
        <f t="shared" si="14"/>
        <v/>
      </c>
      <c r="P107" s="146" t="str">
        <f t="shared" si="15"/>
        <v/>
      </c>
      <c r="R107" s="145" t="str">
        <f t="shared" si="16"/>
        <v/>
      </c>
      <c r="S107" s="142" t="str">
        <f t="shared" si="17"/>
        <v/>
      </c>
      <c r="T107" s="146" t="str">
        <f t="shared" si="18"/>
        <v/>
      </c>
      <c r="V107" s="160"/>
      <c r="W107" s="141"/>
      <c r="X107" s="170" t="str">
        <f t="array" ref="X107">IFERROR(IF(ROW(X39)&gt; COUNTA($T$69:$T$126), "",INDEX($T:$T, SMALL(IF(T$69:T$126&lt;&gt;"",
ROW($69:$126)), ROW(A39)))),"")</f>
        <v/>
      </c>
      <c r="Y107" s="403"/>
    </row>
    <row r="108" spans="7:25" x14ac:dyDescent="0.25">
      <c r="G108" s="403"/>
      <c r="N108" s="145" t="str">
        <f t="shared" si="13"/>
        <v/>
      </c>
      <c r="O108" s="142" t="str">
        <f t="shared" si="14"/>
        <v/>
      </c>
      <c r="P108" s="146" t="str">
        <f t="shared" si="15"/>
        <v/>
      </c>
      <c r="R108" s="145" t="str">
        <f t="shared" si="16"/>
        <v/>
      </c>
      <c r="S108" s="142" t="str">
        <f t="shared" si="17"/>
        <v/>
      </c>
      <c r="T108" s="146" t="str">
        <f t="shared" si="18"/>
        <v/>
      </c>
      <c r="V108" s="160"/>
      <c r="W108" s="141"/>
      <c r="X108" s="170" t="str">
        <f t="array" ref="X108">IFERROR(IF(ROW(X40)&gt; COUNTA($T$69:$T$126), "",INDEX($T:$T, SMALL(IF(T$69:T$126&lt;&gt;"",
ROW($69:$126)), ROW(A40)))),"")</f>
        <v/>
      </c>
      <c r="Y108" s="403"/>
    </row>
    <row r="109" spans="7:25" x14ac:dyDescent="0.25">
      <c r="G109" s="403"/>
      <c r="N109" s="145" t="str">
        <f t="shared" si="13"/>
        <v/>
      </c>
      <c r="O109" s="142" t="str">
        <f t="shared" si="14"/>
        <v/>
      </c>
      <c r="P109" s="146" t="str">
        <f t="shared" si="15"/>
        <v/>
      </c>
      <c r="R109" s="145" t="str">
        <f t="shared" si="16"/>
        <v/>
      </c>
      <c r="S109" s="142" t="str">
        <f t="shared" si="17"/>
        <v/>
      </c>
      <c r="T109" s="146" t="str">
        <f t="shared" si="18"/>
        <v/>
      </c>
      <c r="V109" s="160"/>
      <c r="W109" s="141"/>
      <c r="X109" s="170" t="str">
        <f t="array" ref="X109">IFERROR(IF(ROW(X41)&gt; COUNTA($T$69:$T$126), "",INDEX($T:$T, SMALL(IF(T$69:T$126&lt;&gt;"",
ROW($69:$126)), ROW(A41)))),"")</f>
        <v/>
      </c>
      <c r="Y109" s="403"/>
    </row>
    <row r="110" spans="7:25" x14ac:dyDescent="0.25">
      <c r="G110" s="403"/>
      <c r="N110" s="145" t="str">
        <f t="shared" si="13"/>
        <v/>
      </c>
      <c r="O110" s="142" t="str">
        <f t="shared" si="14"/>
        <v/>
      </c>
      <c r="P110" s="146" t="str">
        <f t="shared" si="15"/>
        <v/>
      </c>
      <c r="R110" s="145" t="str">
        <f t="shared" si="16"/>
        <v/>
      </c>
      <c r="S110" s="142" t="str">
        <f t="shared" si="17"/>
        <v/>
      </c>
      <c r="T110" s="146" t="str">
        <f t="shared" si="18"/>
        <v/>
      </c>
      <c r="V110" s="160"/>
      <c r="W110" s="141"/>
      <c r="X110" s="170" t="str">
        <f t="array" ref="X110">IFERROR(IF(ROW(X42)&gt; COUNTA($T$69:$T$126), "",INDEX($T:$T, SMALL(IF(T$69:T$126&lt;&gt;"",
ROW($69:$126)), ROW(A42)))),"")</f>
        <v/>
      </c>
      <c r="Y110" s="403"/>
    </row>
    <row r="111" spans="7:25" x14ac:dyDescent="0.25">
      <c r="G111" s="403"/>
      <c r="N111" s="145" t="str">
        <f t="shared" si="13"/>
        <v/>
      </c>
      <c r="O111" s="142" t="str">
        <f t="shared" si="14"/>
        <v/>
      </c>
      <c r="P111" s="146" t="str">
        <f t="shared" si="15"/>
        <v/>
      </c>
      <c r="R111" s="145" t="str">
        <f t="shared" si="16"/>
        <v/>
      </c>
      <c r="S111" s="142" t="str">
        <f t="shared" si="17"/>
        <v/>
      </c>
      <c r="T111" s="146" t="str">
        <f t="shared" si="18"/>
        <v/>
      </c>
      <c r="V111" s="160"/>
      <c r="W111" s="141"/>
      <c r="X111" s="170" t="str">
        <f t="array" ref="X111">IFERROR(IF(ROW(X43)&gt; COUNTA($T$69:$T$126), "",INDEX($T:$T, SMALL(IF(T$69:T$126&lt;&gt;"",
ROW($69:$126)), ROW(A43)))),"")</f>
        <v/>
      </c>
      <c r="Y111" s="403"/>
    </row>
    <row r="112" spans="7:25" x14ac:dyDescent="0.25">
      <c r="G112" s="403"/>
      <c r="N112" s="145" t="str">
        <f t="shared" si="13"/>
        <v/>
      </c>
      <c r="O112" s="142" t="str">
        <f t="shared" si="14"/>
        <v/>
      </c>
      <c r="P112" s="146" t="str">
        <f t="shared" si="15"/>
        <v/>
      </c>
      <c r="R112" s="145" t="str">
        <f t="shared" si="16"/>
        <v/>
      </c>
      <c r="S112" s="142" t="str">
        <f t="shared" si="17"/>
        <v/>
      </c>
      <c r="T112" s="146" t="str">
        <f t="shared" si="18"/>
        <v/>
      </c>
      <c r="V112" s="160"/>
      <c r="W112" s="141"/>
      <c r="X112" s="170" t="str">
        <f t="array" ref="X112">IFERROR(IF(ROW(X44)&gt; COUNTA($T$69:$T$126), "",INDEX($T:$T, SMALL(IF(T$69:T$126&lt;&gt;"",
ROW($69:$126)), ROW(A44)))),"")</f>
        <v/>
      </c>
      <c r="Y112" s="403"/>
    </row>
    <row r="113" spans="7:25" x14ac:dyDescent="0.25">
      <c r="G113" s="403"/>
      <c r="N113" s="145" t="str">
        <f t="shared" si="13"/>
        <v/>
      </c>
      <c r="O113" s="142" t="str">
        <f t="shared" si="14"/>
        <v/>
      </c>
      <c r="P113" s="146" t="str">
        <f t="shared" si="15"/>
        <v/>
      </c>
      <c r="R113" s="145" t="str">
        <f t="shared" si="16"/>
        <v/>
      </c>
      <c r="S113" s="142" t="str">
        <f t="shared" si="17"/>
        <v/>
      </c>
      <c r="T113" s="146" t="str">
        <f t="shared" si="18"/>
        <v/>
      </c>
      <c r="V113" s="160"/>
      <c r="W113" s="141"/>
      <c r="X113" s="170" t="str">
        <f t="array" ref="X113">IFERROR(IF(ROW(X45)&gt; COUNTA($T$69:$T$126), "",INDEX($T:$T, SMALL(IF(T$69:T$126&lt;&gt;"",
ROW($69:$126)), ROW(A45)))),"")</f>
        <v/>
      </c>
      <c r="Y113" s="403"/>
    </row>
    <row r="114" spans="7:25" x14ac:dyDescent="0.25">
      <c r="G114" s="403"/>
      <c r="N114" s="145" t="str">
        <f t="shared" si="13"/>
        <v/>
      </c>
      <c r="O114" s="142" t="str">
        <f t="shared" si="14"/>
        <v/>
      </c>
      <c r="P114" s="146" t="str">
        <f t="shared" si="15"/>
        <v/>
      </c>
      <c r="R114" s="145" t="str">
        <f t="shared" si="16"/>
        <v/>
      </c>
      <c r="S114" s="142" t="str">
        <f t="shared" si="17"/>
        <v/>
      </c>
      <c r="T114" s="146" t="str">
        <f t="shared" si="18"/>
        <v/>
      </c>
      <c r="V114" s="160"/>
      <c r="W114" s="141"/>
      <c r="X114" s="170" t="str">
        <f t="array" ref="X114">IFERROR(IF(ROW(X46)&gt; COUNTA($T$69:$T$126), "",INDEX($T:$T, SMALL(IF(T$69:T$126&lt;&gt;"",
ROW($69:$126)), ROW(A46)))),"")</f>
        <v/>
      </c>
      <c r="Y114" s="403"/>
    </row>
    <row r="115" spans="7:25" x14ac:dyDescent="0.25">
      <c r="G115" s="403"/>
      <c r="N115" s="145" t="str">
        <f t="shared" si="13"/>
        <v/>
      </c>
      <c r="O115" s="142" t="str">
        <f t="shared" si="14"/>
        <v/>
      </c>
      <c r="P115" s="146" t="str">
        <f t="shared" si="15"/>
        <v/>
      </c>
      <c r="R115" s="145" t="str">
        <f t="shared" si="16"/>
        <v/>
      </c>
      <c r="S115" s="142" t="str">
        <f t="shared" si="17"/>
        <v/>
      </c>
      <c r="T115" s="146" t="str">
        <f t="shared" si="18"/>
        <v/>
      </c>
      <c r="V115" s="160"/>
      <c r="W115" s="141"/>
      <c r="X115" s="170" t="str">
        <f t="array" ref="X115">IFERROR(IF(ROW(X47)&gt; COUNTA($T$69:$T$126), "",INDEX($T:$T, SMALL(IF(T$69:T$126&lt;&gt;"",
ROW($69:$126)), ROW(A47)))),"")</f>
        <v/>
      </c>
      <c r="Y115" s="403"/>
    </row>
    <row r="116" spans="7:25" x14ac:dyDescent="0.25">
      <c r="G116" s="403"/>
      <c r="N116" s="145" t="str">
        <f t="shared" si="13"/>
        <v/>
      </c>
      <c r="O116" s="142" t="str">
        <f t="shared" si="14"/>
        <v/>
      </c>
      <c r="P116" s="146" t="str">
        <f t="shared" si="15"/>
        <v/>
      </c>
      <c r="R116" s="145" t="str">
        <f t="shared" si="16"/>
        <v/>
      </c>
      <c r="S116" s="142" t="str">
        <f t="shared" si="17"/>
        <v/>
      </c>
      <c r="T116" s="146" t="str">
        <f t="shared" si="18"/>
        <v/>
      </c>
      <c r="V116" s="160"/>
      <c r="W116" s="141"/>
      <c r="X116" s="170" t="str">
        <f t="array" ref="X116">IFERROR(IF(ROW(X48)&gt; COUNTA($T$69:$T$126), "",INDEX($T:$T, SMALL(IF(T$69:T$126&lt;&gt;"",
ROW($69:$126)), ROW(A48)))),"")</f>
        <v/>
      </c>
      <c r="Y116" s="403"/>
    </row>
    <row r="117" spans="7:25" x14ac:dyDescent="0.25">
      <c r="G117" s="403"/>
      <c r="N117" s="145" t="str">
        <f t="shared" si="13"/>
        <v/>
      </c>
      <c r="O117" s="142" t="str">
        <f t="shared" si="14"/>
        <v/>
      </c>
      <c r="P117" s="146" t="str">
        <f t="shared" si="15"/>
        <v/>
      </c>
      <c r="R117" s="145" t="str">
        <f t="shared" si="16"/>
        <v/>
      </c>
      <c r="S117" s="142" t="str">
        <f t="shared" si="17"/>
        <v/>
      </c>
      <c r="T117" s="146" t="str">
        <f t="shared" si="18"/>
        <v/>
      </c>
      <c r="V117" s="160"/>
      <c r="W117" s="141"/>
      <c r="X117" s="170" t="str">
        <f t="array" ref="X117">IFERROR(IF(ROW(X49)&gt; COUNTA($T$69:$T$126), "",INDEX($T:$T, SMALL(IF(T$69:T$126&lt;&gt;"",
ROW($69:$126)), ROW(A49)))),"")</f>
        <v/>
      </c>
      <c r="Y117" s="403"/>
    </row>
    <row r="118" spans="7:25" x14ac:dyDescent="0.25">
      <c r="G118" s="403"/>
      <c r="N118" s="145" t="str">
        <f t="shared" si="13"/>
        <v/>
      </c>
      <c r="O118" s="142" t="str">
        <f t="shared" si="14"/>
        <v/>
      </c>
      <c r="P118" s="146" t="str">
        <f t="shared" si="15"/>
        <v/>
      </c>
      <c r="R118" s="145" t="str">
        <f t="shared" si="16"/>
        <v/>
      </c>
      <c r="S118" s="142" t="str">
        <f t="shared" si="17"/>
        <v/>
      </c>
      <c r="T118" s="146" t="str">
        <f t="shared" si="18"/>
        <v/>
      </c>
      <c r="V118" s="160"/>
      <c r="W118" s="141"/>
      <c r="X118" s="170" t="str">
        <f t="array" ref="X118">IFERROR(IF(ROW(X50)&gt; COUNTA($T$69:$T$126), "",INDEX($T:$T, SMALL(IF(T$69:T$126&lt;&gt;"",
ROW($69:$126)), ROW(A50)))),"")</f>
        <v/>
      </c>
      <c r="Y118" s="403"/>
    </row>
    <row r="119" spans="7:25" x14ac:dyDescent="0.25">
      <c r="G119" s="403"/>
      <c r="N119" s="145" t="str">
        <f t="shared" si="13"/>
        <v/>
      </c>
      <c r="O119" s="142" t="str">
        <f t="shared" si="14"/>
        <v/>
      </c>
      <c r="P119" s="146" t="str">
        <f t="shared" si="15"/>
        <v/>
      </c>
      <c r="R119" s="145" t="str">
        <f t="shared" si="16"/>
        <v/>
      </c>
      <c r="S119" s="142" t="str">
        <f t="shared" si="17"/>
        <v/>
      </c>
      <c r="T119" s="146" t="str">
        <f t="shared" si="18"/>
        <v/>
      </c>
      <c r="V119" s="160"/>
      <c r="W119" s="141"/>
      <c r="X119" s="170" t="str">
        <f t="array" ref="X119">IFERROR(IF(ROW(X51)&gt; COUNTA($T$69:$T$126), "",INDEX($T:$T, SMALL(IF(T$69:T$126&lt;&gt;"",
ROW($69:$126)), ROW(A51)))),"")</f>
        <v/>
      </c>
      <c r="Y119" s="403"/>
    </row>
    <row r="120" spans="7:25" x14ac:dyDescent="0.25">
      <c r="G120" s="403"/>
      <c r="N120" s="145" t="str">
        <f t="shared" si="13"/>
        <v/>
      </c>
      <c r="O120" s="142" t="str">
        <f t="shared" si="14"/>
        <v/>
      </c>
      <c r="P120" s="146" t="str">
        <f t="shared" si="15"/>
        <v/>
      </c>
      <c r="R120" s="145" t="str">
        <f t="shared" si="16"/>
        <v/>
      </c>
      <c r="S120" s="142" t="str">
        <f t="shared" si="17"/>
        <v/>
      </c>
      <c r="T120" s="146" t="str">
        <f t="shared" si="18"/>
        <v/>
      </c>
      <c r="V120" s="160"/>
      <c r="W120" s="141"/>
      <c r="X120" s="170" t="str">
        <f t="array" ref="X120">IFERROR(IF(ROW(X52)&gt; COUNTA($T$69:$T$126), "",INDEX($T:$T, SMALL(IF(T$69:T$126&lt;&gt;"",
ROW($69:$126)), ROW(A52)))),"")</f>
        <v/>
      </c>
      <c r="Y120" s="403"/>
    </row>
    <row r="121" spans="7:25" x14ac:dyDescent="0.25">
      <c r="G121" s="403"/>
      <c r="N121" s="145" t="str">
        <f t="shared" si="13"/>
        <v/>
      </c>
      <c r="O121" s="142" t="str">
        <f t="shared" si="14"/>
        <v/>
      </c>
      <c r="P121" s="146" t="str">
        <f t="shared" si="15"/>
        <v/>
      </c>
      <c r="R121" s="145" t="str">
        <f t="shared" si="16"/>
        <v/>
      </c>
      <c r="S121" s="142" t="str">
        <f t="shared" si="17"/>
        <v/>
      </c>
      <c r="T121" s="146" t="str">
        <f t="shared" si="18"/>
        <v/>
      </c>
      <c r="V121" s="160"/>
      <c r="W121" s="141"/>
      <c r="X121" s="170" t="str">
        <f t="array" ref="X121">IFERROR(IF(ROW(X53)&gt; COUNTA($T$69:$T$126), "",INDEX($T:$T, SMALL(IF(T$69:T$126&lt;&gt;"",
ROW($69:$126)), ROW(A53)))),"")</f>
        <v/>
      </c>
      <c r="Y121" s="403"/>
    </row>
    <row r="122" spans="7:25" x14ac:dyDescent="0.25">
      <c r="G122" s="403"/>
      <c r="N122" s="145" t="str">
        <f t="shared" si="13"/>
        <v/>
      </c>
      <c r="O122" s="142" t="str">
        <f t="shared" si="14"/>
        <v/>
      </c>
      <c r="P122" s="146" t="str">
        <f t="shared" si="15"/>
        <v/>
      </c>
      <c r="R122" s="145" t="str">
        <f t="shared" si="16"/>
        <v/>
      </c>
      <c r="S122" s="142" t="str">
        <f t="shared" si="17"/>
        <v/>
      </c>
      <c r="T122" s="146" t="str">
        <f t="shared" si="18"/>
        <v/>
      </c>
      <c r="V122" s="160"/>
      <c r="W122" s="141"/>
      <c r="X122" s="170" t="str">
        <f t="array" ref="X122">IFERROR(IF(ROW(X54)&gt; COUNTA($T$69:$T$126), "",INDEX($T:$T, SMALL(IF(T$69:T$126&lt;&gt;"",
ROW($69:$126)), ROW(A54)))),"")</f>
        <v/>
      </c>
      <c r="Y122" s="403"/>
    </row>
    <row r="123" spans="7:25" x14ac:dyDescent="0.25">
      <c r="G123" s="403"/>
      <c r="N123" s="145" t="str">
        <f t="shared" si="13"/>
        <v/>
      </c>
      <c r="O123" s="142" t="str">
        <f t="shared" si="14"/>
        <v/>
      </c>
      <c r="P123" s="146" t="str">
        <f t="shared" si="15"/>
        <v/>
      </c>
      <c r="R123" s="145" t="str">
        <f t="shared" si="16"/>
        <v/>
      </c>
      <c r="S123" s="142" t="str">
        <f t="shared" si="17"/>
        <v/>
      </c>
      <c r="T123" s="146" t="str">
        <f t="shared" si="18"/>
        <v/>
      </c>
      <c r="V123" s="160"/>
      <c r="W123" s="141"/>
      <c r="X123" s="170" t="str">
        <f t="array" ref="X123">IFERROR(IF(ROW(X55)&gt; COUNTA($T$69:$T$126), "",INDEX($T:$T, SMALL(IF(T$69:T$126&lt;&gt;"",
ROW($69:$126)), ROW(A55)))),"")</f>
        <v/>
      </c>
      <c r="Y123" s="403"/>
    </row>
    <row r="124" spans="7:25" x14ac:dyDescent="0.25">
      <c r="G124" s="403"/>
      <c r="N124" s="145" t="str">
        <f t="shared" si="13"/>
        <v/>
      </c>
      <c r="O124" s="142" t="str">
        <f t="shared" si="14"/>
        <v/>
      </c>
      <c r="P124" s="146" t="str">
        <f t="shared" si="15"/>
        <v/>
      </c>
      <c r="R124" s="145" t="str">
        <f t="shared" si="16"/>
        <v/>
      </c>
      <c r="S124" s="142" t="str">
        <f t="shared" si="17"/>
        <v/>
      </c>
      <c r="T124" s="146" t="str">
        <f t="shared" si="18"/>
        <v/>
      </c>
      <c r="V124" s="160"/>
      <c r="W124" s="141"/>
      <c r="X124" s="170" t="str">
        <f t="array" ref="X124">IFERROR(IF(ROW(X56)&gt; COUNTA($T$69:$T$126), "",INDEX($T:$T, SMALL(IF(T$69:T$126&lt;&gt;"",
ROW($69:$126)), ROW(A56)))),"")</f>
        <v/>
      </c>
      <c r="Y124" s="403"/>
    </row>
    <row r="125" spans="7:25" x14ac:dyDescent="0.25">
      <c r="G125" s="403"/>
      <c r="N125" s="145" t="str">
        <f t="shared" si="13"/>
        <v/>
      </c>
      <c r="O125" s="142" t="str">
        <f t="shared" si="14"/>
        <v/>
      </c>
      <c r="P125" s="146" t="str">
        <f t="shared" si="15"/>
        <v/>
      </c>
      <c r="R125" s="145" t="str">
        <f t="shared" si="16"/>
        <v/>
      </c>
      <c r="S125" s="142" t="str">
        <f t="shared" si="17"/>
        <v/>
      </c>
      <c r="T125" s="146" t="str">
        <f t="shared" si="18"/>
        <v/>
      </c>
      <c r="V125" s="160"/>
      <c r="W125" s="141"/>
      <c r="X125" s="170" t="str">
        <f t="array" ref="X125">IFERROR(IF(ROW(X57)&gt; COUNTA($T$69:$T$126), "",INDEX($T:$T, SMALL(IF(T$69:T$126&lt;&gt;"",
ROW($69:$126)), ROW(A57)))),"")</f>
        <v/>
      </c>
      <c r="Y125" s="403"/>
    </row>
    <row r="126" spans="7:25" ht="13.8" thickBot="1" x14ac:dyDescent="0.3">
      <c r="G126" s="403"/>
      <c r="N126" s="145" t="str">
        <f t="shared" si="13"/>
        <v/>
      </c>
      <c r="O126" s="142" t="str">
        <f t="shared" si="14"/>
        <v/>
      </c>
      <c r="P126" s="146" t="str">
        <f t="shared" si="15"/>
        <v/>
      </c>
      <c r="R126" s="145" t="str">
        <f t="shared" si="16"/>
        <v/>
      </c>
      <c r="S126" s="142" t="str">
        <f t="shared" si="17"/>
        <v/>
      </c>
      <c r="T126" s="146" t="str">
        <f t="shared" si="18"/>
        <v/>
      </c>
      <c r="V126" s="163"/>
      <c r="W126" s="164"/>
      <c r="X126" s="171" t="str">
        <f t="array" ref="X126">IFERROR(IF(ROW(X58)&gt; COUNTA($T$69:$T$126), "",INDEX($T:$T, SMALL(IF(T$69:T$126&lt;&gt;"",
ROW($69:$126)), ROW(A58)))),"")</f>
        <v/>
      </c>
      <c r="Y126" s="403"/>
    </row>
    <row r="127" spans="7:25" x14ac:dyDescent="0.25">
      <c r="G127" s="403"/>
      <c r="H127" s="403"/>
      <c r="I127" s="403"/>
      <c r="J127" s="403"/>
      <c r="K127" s="403"/>
      <c r="L127" s="403"/>
      <c r="M127" s="403"/>
      <c r="N127" s="403"/>
      <c r="O127" s="403"/>
      <c r="P127" s="403"/>
      <c r="Q127" s="403"/>
      <c r="R127" s="403"/>
      <c r="S127" s="403"/>
      <c r="T127" s="403"/>
      <c r="U127" s="403"/>
      <c r="V127" s="403"/>
      <c r="W127" s="403"/>
      <c r="X127" s="403"/>
      <c r="Y127" s="403"/>
    </row>
    <row r="129" spans="7:25" ht="14.4" thickBot="1" x14ac:dyDescent="0.3">
      <c r="G129" s="406"/>
      <c r="H129" s="407" t="s">
        <v>417</v>
      </c>
      <c r="I129" s="406"/>
      <c r="J129" s="406"/>
      <c r="K129" s="406"/>
      <c r="L129" s="406"/>
      <c r="M129" s="406"/>
      <c r="N129" s="406"/>
      <c r="O129" s="406"/>
      <c r="P129" s="406"/>
      <c r="Q129" s="406"/>
      <c r="R129" s="406"/>
      <c r="S129" s="406"/>
      <c r="T129" s="406"/>
      <c r="U129" s="406"/>
      <c r="V129" s="408" t="s">
        <v>264</v>
      </c>
      <c r="W129" s="406"/>
      <c r="X129" s="406"/>
      <c r="Y129" s="406"/>
    </row>
    <row r="130" spans="7:25" ht="13.8" thickBot="1" x14ac:dyDescent="0.3">
      <c r="G130" s="406"/>
      <c r="H130" s="161" t="s">
        <v>122</v>
      </c>
      <c r="I130" s="175"/>
      <c r="J130" s="175"/>
      <c r="K130" s="175"/>
      <c r="L130" s="162" t="s">
        <v>144</v>
      </c>
      <c r="N130" s="121" t="s">
        <v>260</v>
      </c>
      <c r="O130" s="121"/>
      <c r="P130" s="121"/>
      <c r="R130" s="121" t="s">
        <v>262</v>
      </c>
      <c r="S130" s="121"/>
      <c r="T130" s="121"/>
      <c r="V130" s="121" t="s">
        <v>263</v>
      </c>
      <c r="W130" s="121"/>
      <c r="X130" s="121"/>
      <c r="Y130" s="406"/>
    </row>
    <row r="131" spans="7:25" ht="13.8" thickBot="1" x14ac:dyDescent="0.3">
      <c r="G131" s="406"/>
      <c r="H131" s="147">
        <f>IFERROR('KV Massnahmen'!B21,"NIL")</f>
        <v>0</v>
      </c>
      <c r="I131" s="148" t="str">
        <f>IFERROR(VLOOKUP($H$131,$A$5:$E$10,2,FALSE),"NIL")</f>
        <v>NIL</v>
      </c>
      <c r="J131" s="148" t="str">
        <f>IFERROR(VLOOKUP($H$131,$A$5:$E$10,3,FALSE),"NIL")</f>
        <v>NIL</v>
      </c>
      <c r="K131" s="148" t="str">
        <f>IFERROR(VLOOKUP($H$131,$A$5:$E$10,4,FALSE),"NIL")</f>
        <v>NIL</v>
      </c>
      <c r="L131" s="148" t="str">
        <f>IFERROR(VLOOKUP($H$131,$A$5:$E$10,5,FALSE),"NIL")</f>
        <v>NIL</v>
      </c>
      <c r="N131" s="143"/>
      <c r="O131" s="144"/>
      <c r="P131" s="153"/>
      <c r="R131" s="143"/>
      <c r="S131" s="144"/>
      <c r="T131" s="153"/>
      <c r="V131" s="143"/>
      <c r="W131" s="144"/>
      <c r="X131" s="166"/>
      <c r="Y131" s="406"/>
    </row>
    <row r="132" spans="7:25" ht="13.8" thickBot="1" x14ac:dyDescent="0.3">
      <c r="G132" s="406"/>
      <c r="H132" s="123"/>
      <c r="I132" s="123"/>
      <c r="J132" s="123"/>
      <c r="K132" s="123"/>
      <c r="L132" s="123"/>
      <c r="N132" s="145" t="str">
        <f>IFERROR(IF(HLOOKUP($I$131,$AC$4:$AQ$63,$AB6,FALSE)="","",HLOOKUP($I$131,$AC$4:$AQ$63,$AB6,FALSE)),"")</f>
        <v/>
      </c>
      <c r="O132" s="142" t="str">
        <f>IFERROR(IF(HLOOKUP($J$131,$AC$4:$AQ$63,$AB6,FALSE)="","",HLOOKUP($J$131,$AC$4:$AQ$63,$AB6,FALSE)),"")</f>
        <v/>
      </c>
      <c r="P132" s="146" t="str">
        <f>IFERROR(IF(HLOOKUP($K$131,$AC$4:$AQ$63,$AB6,FALSE)="","",HLOOKUP($K$131,$AC$4:$AQ$63,$AB6,FALSE)),"")</f>
        <v/>
      </c>
      <c r="R132" s="145" t="str">
        <f>IFERROR(IF(N132=$I$134,N132,""),"")</f>
        <v/>
      </c>
      <c r="S132" s="142" t="str">
        <f>IFERROR(IF(N132=$I$134,O132,""),"")</f>
        <v/>
      </c>
      <c r="T132" s="146" t="str">
        <f>IFERROR(IF(N132=$I$134,P132,""),"")</f>
        <v/>
      </c>
      <c r="V132" s="160"/>
      <c r="W132" s="165"/>
      <c r="X132" s="146" t="str">
        <f t="array" ref="X132">IFERROR(IF(ROW(X1)&gt; COUNTA($T$132:$T$189), "",INDEX($T:$T, SMALL(IF(T$132:T$189&lt;&gt;"",
ROW($132:$189)), ROW(A1)))),"")</f>
        <v/>
      </c>
      <c r="Y132" s="406"/>
    </row>
    <row r="133" spans="7:25" x14ac:dyDescent="0.25">
      <c r="G133" s="406"/>
      <c r="H133" s="161" t="s">
        <v>149</v>
      </c>
      <c r="I133" s="162"/>
      <c r="J133" s="123"/>
      <c r="K133" s="123"/>
      <c r="L133" s="123"/>
      <c r="M133" s="123"/>
      <c r="N133" s="145" t="str">
        <f t="shared" ref="N133:N189" si="19">IFERROR(IF(HLOOKUP($I$131,$AC$4:$AQ$63,$AB7,FALSE)="","",HLOOKUP($I$131,$AC$4:$AQ$63,$AB7,FALSE)),"")</f>
        <v/>
      </c>
      <c r="O133" s="142" t="str">
        <f t="shared" ref="O133:O189" si="20">IFERROR(IF(HLOOKUP($J$131,$AC$4:$AQ$63,$AB7,FALSE)="","",HLOOKUP($J$131,$AC$4:$AQ$63,$AB7,FALSE)),"")</f>
        <v/>
      </c>
      <c r="P133" s="146" t="str">
        <f t="shared" ref="P133:P189" si="21">IFERROR(IF(HLOOKUP($K$131,$AC$4:$AQ$63,$AB7,FALSE)="","",HLOOKUP($K$131,$AC$4:$AQ$63,$AB7,FALSE)),"")</f>
        <v/>
      </c>
      <c r="R133" s="145" t="str">
        <f t="shared" ref="R133:R189" si="22">IFERROR(IF(N133=$I$134,N133,""),"")</f>
        <v/>
      </c>
      <c r="S133" s="142" t="str">
        <f t="shared" ref="S133:S189" si="23">IFERROR(IF(N133=$I$134,O133,""),"")</f>
        <v/>
      </c>
      <c r="T133" s="146" t="str">
        <f t="shared" ref="T133:T189" si="24">IFERROR(IF(N133=$I$134,P133,""),"")</f>
        <v/>
      </c>
      <c r="V133" s="160"/>
      <c r="W133" s="165"/>
      <c r="X133" s="146" t="str">
        <f t="array" ref="X133">IFERROR(IF(ROW(X2)&gt; COUNTA($T$132:$T$189), "",INDEX($T:$T, SMALL(IF(T$132:T$189&lt;&gt;"",
ROW($132:$189)), ROW(A2)))),"")</f>
        <v/>
      </c>
      <c r="Y133" s="406"/>
    </row>
    <row r="134" spans="7:25" ht="13.8" thickBot="1" x14ac:dyDescent="0.3">
      <c r="G134" s="406"/>
      <c r="H134" s="147" t="str">
        <f>IFERROR(Werte!D33,"NIL")</f>
        <v/>
      </c>
      <c r="I134" s="149">
        <f>IFERROR(Werte!E33,"NIL")</f>
        <v>0</v>
      </c>
      <c r="J134" s="123"/>
      <c r="K134" s="123"/>
      <c r="L134" s="123"/>
      <c r="M134" s="123"/>
      <c r="N134" s="145" t="str">
        <f t="shared" si="19"/>
        <v/>
      </c>
      <c r="O134" s="142" t="str">
        <f t="shared" si="20"/>
        <v/>
      </c>
      <c r="P134" s="146" t="str">
        <f t="shared" si="21"/>
        <v/>
      </c>
      <c r="R134" s="145" t="str">
        <f t="shared" si="22"/>
        <v/>
      </c>
      <c r="S134" s="142" t="str">
        <f t="shared" si="23"/>
        <v/>
      </c>
      <c r="T134" s="146" t="str">
        <f t="shared" si="24"/>
        <v/>
      </c>
      <c r="V134" s="160"/>
      <c r="W134" s="165"/>
      <c r="X134" s="146" t="str">
        <f t="array" ref="X134">IFERROR(IF(ROW(X3)&gt; COUNTA($T$132:$T$189), "",INDEX($T:$T, SMALL(IF(T$132:T$189&lt;&gt;"",
ROW($132:$189)), ROW(A3)))),"")</f>
        <v/>
      </c>
      <c r="Y134" s="406"/>
    </row>
    <row r="135" spans="7:25" ht="13.8" thickBot="1" x14ac:dyDescent="0.3">
      <c r="G135" s="406"/>
      <c r="H135" s="123"/>
      <c r="I135" s="123"/>
      <c r="J135" s="123"/>
      <c r="K135" s="123"/>
      <c r="L135" s="123"/>
      <c r="M135" s="123"/>
      <c r="N135" s="145" t="str">
        <f t="shared" si="19"/>
        <v/>
      </c>
      <c r="O135" s="142" t="str">
        <f t="shared" si="20"/>
        <v/>
      </c>
      <c r="P135" s="146" t="str">
        <f t="shared" si="21"/>
        <v/>
      </c>
      <c r="R135" s="145" t="str">
        <f t="shared" si="22"/>
        <v/>
      </c>
      <c r="S135" s="142" t="str">
        <f t="shared" si="23"/>
        <v/>
      </c>
      <c r="T135" s="146" t="str">
        <f t="shared" si="24"/>
        <v/>
      </c>
      <c r="V135" s="160"/>
      <c r="W135" s="165"/>
      <c r="X135" s="146" t="str">
        <f t="array" ref="X135">IFERROR(IF(ROW(X4)&gt; COUNTA($T$132:$T$189), "",INDEX($T:$T, SMALL(IF(T$132:T$189&lt;&gt;"",
ROW($132:$189)), ROW(A4)))),"")</f>
        <v/>
      </c>
      <c r="Y135" s="406"/>
    </row>
    <row r="136" spans="7:25" x14ac:dyDescent="0.25">
      <c r="G136" s="406"/>
      <c r="H136" s="176" t="s">
        <v>150</v>
      </c>
      <c r="I136" s="123"/>
      <c r="J136" s="123"/>
      <c r="K136" s="123"/>
      <c r="L136" s="123"/>
      <c r="M136" s="123"/>
      <c r="N136" s="145" t="str">
        <f t="shared" si="19"/>
        <v/>
      </c>
      <c r="O136" s="142" t="str">
        <f t="shared" si="20"/>
        <v/>
      </c>
      <c r="P136" s="146" t="str">
        <f t="shared" si="21"/>
        <v/>
      </c>
      <c r="R136" s="145" t="str">
        <f t="shared" si="22"/>
        <v/>
      </c>
      <c r="S136" s="142" t="str">
        <f t="shared" si="23"/>
        <v/>
      </c>
      <c r="T136" s="146" t="str">
        <f t="shared" si="24"/>
        <v/>
      </c>
      <c r="V136" s="160"/>
      <c r="W136" s="165"/>
      <c r="X136" s="146" t="str">
        <f t="array" ref="X136">IFERROR(IF(ROW(X5)&gt; COUNTA($T$132:$T$189), "",INDEX($T:$T, SMALL(IF(T$132:T$189&lt;&gt;"",
ROW($132:$189)), ROW(A5)))),"")</f>
        <v/>
      </c>
      <c r="Y136" s="406"/>
    </row>
    <row r="137" spans="7:25" ht="13.8" thickBot="1" x14ac:dyDescent="0.3">
      <c r="G137" s="406"/>
      <c r="H137" s="168">
        <f>IFERROR('KV Massnahmen'!B22,"NIL")</f>
        <v>0</v>
      </c>
      <c r="I137" s="123"/>
      <c r="J137" s="123"/>
      <c r="K137" s="123"/>
      <c r="L137" s="123"/>
      <c r="M137" s="123"/>
      <c r="N137" s="145" t="str">
        <f t="shared" si="19"/>
        <v/>
      </c>
      <c r="O137" s="142" t="str">
        <f t="shared" si="20"/>
        <v/>
      </c>
      <c r="P137" s="146" t="str">
        <f t="shared" si="21"/>
        <v/>
      </c>
      <c r="R137" s="145" t="str">
        <f t="shared" si="22"/>
        <v/>
      </c>
      <c r="S137" s="142" t="str">
        <f t="shared" si="23"/>
        <v/>
      </c>
      <c r="T137" s="146" t="str">
        <f t="shared" si="24"/>
        <v/>
      </c>
      <c r="V137" s="160"/>
      <c r="W137" s="165"/>
      <c r="X137" s="146" t="str">
        <f t="array" ref="X137">IFERROR(IF(ROW(X6)&gt; COUNTA($T$132:$T$189), "",INDEX($T:$T, SMALL(IF(T$132:T$189&lt;&gt;"",
ROW($132:$189)), ROW(A6)))),"")</f>
        <v/>
      </c>
      <c r="Y137" s="406"/>
    </row>
    <row r="138" spans="7:25" x14ac:dyDescent="0.25">
      <c r="G138" s="406"/>
      <c r="H138" s="369"/>
      <c r="I138" s="369"/>
      <c r="J138" s="369"/>
      <c r="K138" s="369"/>
      <c r="L138" s="369"/>
      <c r="M138" s="369"/>
      <c r="N138" s="145" t="str">
        <f t="shared" si="19"/>
        <v/>
      </c>
      <c r="O138" s="142" t="str">
        <f t="shared" si="20"/>
        <v/>
      </c>
      <c r="P138" s="146" t="str">
        <f t="shared" si="21"/>
        <v/>
      </c>
      <c r="R138" s="145" t="str">
        <f t="shared" si="22"/>
        <v/>
      </c>
      <c r="S138" s="142" t="str">
        <f t="shared" si="23"/>
        <v/>
      </c>
      <c r="T138" s="146" t="str">
        <f t="shared" si="24"/>
        <v/>
      </c>
      <c r="V138" s="160"/>
      <c r="W138" s="165"/>
      <c r="X138" s="146" t="str">
        <f t="array" ref="X138">IFERROR(IF(ROW(X7)&gt; COUNTA($T$132:$T$189), "",INDEX($T:$T, SMALL(IF(T$132:T$189&lt;&gt;"",
ROW($132:$189)), ROW(A7)))),"")</f>
        <v/>
      </c>
      <c r="Y138" s="406"/>
    </row>
    <row r="139" spans="7:25" x14ac:dyDescent="0.25">
      <c r="G139" s="406"/>
      <c r="H139" s="369"/>
      <c r="I139" s="369"/>
      <c r="J139" s="369"/>
      <c r="K139" s="369"/>
      <c r="L139" s="369"/>
      <c r="M139" s="369"/>
      <c r="N139" s="145" t="str">
        <f t="shared" si="19"/>
        <v/>
      </c>
      <c r="O139" s="142" t="str">
        <f t="shared" si="20"/>
        <v/>
      </c>
      <c r="P139" s="146" t="str">
        <f t="shared" si="21"/>
        <v/>
      </c>
      <c r="R139" s="145" t="str">
        <f t="shared" si="22"/>
        <v/>
      </c>
      <c r="S139" s="142" t="str">
        <f t="shared" si="23"/>
        <v/>
      </c>
      <c r="T139" s="146" t="str">
        <f t="shared" si="24"/>
        <v/>
      </c>
      <c r="V139" s="160"/>
      <c r="W139" s="165"/>
      <c r="X139" s="146" t="str">
        <f t="array" ref="X139">IFERROR(IF(ROW(X8)&gt; COUNTA($T$132:$T$189), "",INDEX($T:$T, SMALL(IF(T$132:T$189&lt;&gt;"",
ROW($132:$189)), ROW(A8)))),"")</f>
        <v/>
      </c>
      <c r="Y139" s="406"/>
    </row>
    <row r="140" spans="7:25" x14ac:dyDescent="0.25">
      <c r="G140" s="406"/>
      <c r="H140" s="369"/>
      <c r="I140" s="369"/>
      <c r="J140" s="369"/>
      <c r="K140" s="369"/>
      <c r="L140" s="369"/>
      <c r="M140" s="369"/>
      <c r="N140" s="145" t="str">
        <f t="shared" si="19"/>
        <v/>
      </c>
      <c r="O140" s="142" t="str">
        <f t="shared" si="20"/>
        <v/>
      </c>
      <c r="P140" s="146" t="str">
        <f t="shared" si="21"/>
        <v/>
      </c>
      <c r="R140" s="145" t="str">
        <f t="shared" si="22"/>
        <v/>
      </c>
      <c r="S140" s="142" t="str">
        <f t="shared" si="23"/>
        <v/>
      </c>
      <c r="T140" s="146" t="str">
        <f t="shared" si="24"/>
        <v/>
      </c>
      <c r="V140" s="160"/>
      <c r="W140" s="165"/>
      <c r="X140" s="146" t="str">
        <f t="array" ref="X140">IFERROR(IF(ROW(X9)&gt; COUNTA($T$132:$T$189), "",INDEX($T:$T, SMALL(IF(T$132:T$189&lt;&gt;"",
ROW($132:$189)), ROW(A9)))),"")</f>
        <v/>
      </c>
      <c r="Y140" s="406"/>
    </row>
    <row r="141" spans="7:25" x14ac:dyDescent="0.25">
      <c r="G141" s="406"/>
      <c r="H141" s="369"/>
      <c r="I141" s="369"/>
      <c r="J141" s="369"/>
      <c r="K141" s="369"/>
      <c r="L141" s="369"/>
      <c r="M141" s="369"/>
      <c r="N141" s="145" t="str">
        <f t="shared" si="19"/>
        <v/>
      </c>
      <c r="O141" s="142" t="str">
        <f t="shared" si="20"/>
        <v/>
      </c>
      <c r="P141" s="146" t="str">
        <f t="shared" si="21"/>
        <v/>
      </c>
      <c r="R141" s="145" t="str">
        <f t="shared" si="22"/>
        <v/>
      </c>
      <c r="S141" s="142" t="str">
        <f t="shared" si="23"/>
        <v/>
      </c>
      <c r="T141" s="146" t="str">
        <f t="shared" si="24"/>
        <v/>
      </c>
      <c r="V141" s="160"/>
      <c r="W141" s="165"/>
      <c r="X141" s="146" t="str">
        <f t="array" ref="X141">IFERROR(IF(ROW(X10)&gt; COUNTA($T$132:$T$189), "",INDEX($T:$T, SMALL(IF(T$132:T$189&lt;&gt;"",
ROW($132:$189)), ROW(A10)))),"")</f>
        <v/>
      </c>
      <c r="Y141" s="406"/>
    </row>
    <row r="142" spans="7:25" x14ac:dyDescent="0.25">
      <c r="G142" s="406"/>
      <c r="H142" s="369"/>
      <c r="I142" s="369"/>
      <c r="J142" s="369"/>
      <c r="K142" s="369"/>
      <c r="L142" s="369"/>
      <c r="M142" s="369"/>
      <c r="N142" s="145" t="str">
        <f t="shared" si="19"/>
        <v/>
      </c>
      <c r="O142" s="142" t="str">
        <f t="shared" si="20"/>
        <v/>
      </c>
      <c r="P142" s="146" t="str">
        <f t="shared" si="21"/>
        <v/>
      </c>
      <c r="R142" s="145" t="str">
        <f t="shared" si="22"/>
        <v/>
      </c>
      <c r="S142" s="142" t="str">
        <f t="shared" si="23"/>
        <v/>
      </c>
      <c r="T142" s="146" t="str">
        <f t="shared" si="24"/>
        <v/>
      </c>
      <c r="V142" s="160"/>
      <c r="W142" s="165"/>
      <c r="X142" s="146" t="str">
        <f t="array" ref="X142">IFERROR(IF(ROW(X11)&gt; COUNTA($T$132:$T$189), "",INDEX($T:$T, SMALL(IF(T$132:T$189&lt;&gt;"",
ROW($132:$189)), ROW(A11)))),"")</f>
        <v/>
      </c>
      <c r="Y142" s="406"/>
    </row>
    <row r="143" spans="7:25" x14ac:dyDescent="0.25">
      <c r="G143" s="406"/>
      <c r="H143" s="369"/>
      <c r="I143" s="369"/>
      <c r="J143" s="369"/>
      <c r="K143" s="369"/>
      <c r="L143" s="369"/>
      <c r="M143" s="369"/>
      <c r="N143" s="145" t="str">
        <f t="shared" si="19"/>
        <v/>
      </c>
      <c r="O143" s="142" t="str">
        <f t="shared" si="20"/>
        <v/>
      </c>
      <c r="P143" s="146" t="str">
        <f t="shared" si="21"/>
        <v/>
      </c>
      <c r="R143" s="145" t="str">
        <f t="shared" si="22"/>
        <v/>
      </c>
      <c r="S143" s="142" t="str">
        <f t="shared" si="23"/>
        <v/>
      </c>
      <c r="T143" s="146" t="str">
        <f t="shared" si="24"/>
        <v/>
      </c>
      <c r="V143" s="160"/>
      <c r="W143" s="165"/>
      <c r="X143" s="146" t="str">
        <f t="array" ref="X143">IFERROR(IF(ROW(X12)&gt; COUNTA($T$132:$T$189), "",INDEX($T:$T, SMALL(IF(T$132:T$189&lt;&gt;"",
ROW($132:$189)), ROW(A12)))),"")</f>
        <v/>
      </c>
      <c r="Y143" s="406"/>
    </row>
    <row r="144" spans="7:25" x14ac:dyDescent="0.25">
      <c r="G144" s="406"/>
      <c r="H144" s="369"/>
      <c r="I144" s="369"/>
      <c r="J144" s="369"/>
      <c r="K144" s="369"/>
      <c r="L144" s="369"/>
      <c r="M144" s="369"/>
      <c r="N144" s="145" t="str">
        <f t="shared" si="19"/>
        <v/>
      </c>
      <c r="O144" s="142" t="str">
        <f t="shared" si="20"/>
        <v/>
      </c>
      <c r="P144" s="146" t="str">
        <f t="shared" si="21"/>
        <v/>
      </c>
      <c r="R144" s="145" t="str">
        <f t="shared" si="22"/>
        <v/>
      </c>
      <c r="S144" s="142" t="str">
        <f t="shared" si="23"/>
        <v/>
      </c>
      <c r="T144" s="146" t="str">
        <f t="shared" si="24"/>
        <v/>
      </c>
      <c r="V144" s="160"/>
      <c r="W144" s="165"/>
      <c r="X144" s="146" t="str">
        <f t="array" ref="X144">IFERROR(IF(ROW(X13)&gt; COUNTA($T$132:$T$189), "",INDEX($T:$T, SMALL(IF(T$132:T$189&lt;&gt;"",
ROW($132:$189)), ROW(A13)))),"")</f>
        <v/>
      </c>
      <c r="Y144" s="406"/>
    </row>
    <row r="145" spans="7:25" x14ac:dyDescent="0.25">
      <c r="G145" s="406"/>
      <c r="H145" s="369"/>
      <c r="I145" s="369"/>
      <c r="J145" s="369"/>
      <c r="K145" s="369"/>
      <c r="L145" s="369"/>
      <c r="M145" s="369"/>
      <c r="N145" s="145" t="str">
        <f t="shared" si="19"/>
        <v/>
      </c>
      <c r="O145" s="142" t="str">
        <f t="shared" si="20"/>
        <v/>
      </c>
      <c r="P145" s="146" t="str">
        <f t="shared" si="21"/>
        <v/>
      </c>
      <c r="R145" s="145" t="str">
        <f t="shared" si="22"/>
        <v/>
      </c>
      <c r="S145" s="142" t="str">
        <f t="shared" si="23"/>
        <v/>
      </c>
      <c r="T145" s="146" t="str">
        <f t="shared" si="24"/>
        <v/>
      </c>
      <c r="V145" s="160"/>
      <c r="W145" s="165"/>
      <c r="X145" s="146" t="str">
        <f t="array" ref="X145">IFERROR(IF(ROW(X14)&gt; COUNTA($T$132:$T$189), "",INDEX($T:$T, SMALL(IF(T$132:T$189&lt;&gt;"",
ROW($132:$189)), ROW(A14)))),"")</f>
        <v/>
      </c>
      <c r="Y145" s="406"/>
    </row>
    <row r="146" spans="7:25" x14ac:dyDescent="0.25">
      <c r="G146" s="406"/>
      <c r="H146" s="369"/>
      <c r="I146" s="369"/>
      <c r="J146" s="369"/>
      <c r="K146" s="369"/>
      <c r="L146" s="369"/>
      <c r="M146" s="369"/>
      <c r="N146" s="145" t="str">
        <f t="shared" si="19"/>
        <v/>
      </c>
      <c r="O146" s="142" t="str">
        <f t="shared" si="20"/>
        <v/>
      </c>
      <c r="P146" s="146" t="str">
        <f t="shared" si="21"/>
        <v/>
      </c>
      <c r="R146" s="145" t="str">
        <f t="shared" si="22"/>
        <v/>
      </c>
      <c r="S146" s="142" t="str">
        <f t="shared" si="23"/>
        <v/>
      </c>
      <c r="T146" s="146" t="str">
        <f t="shared" si="24"/>
        <v/>
      </c>
      <c r="V146" s="160"/>
      <c r="W146" s="165"/>
      <c r="X146" s="146" t="str">
        <f t="array" ref="X146">IFERROR(IF(ROW(X15)&gt; COUNTA($T$132:$T$189), "",INDEX($T:$T, SMALL(IF(T$132:T$189&lt;&gt;"",
ROW($132:$189)), ROW(A15)))),"")</f>
        <v/>
      </c>
      <c r="Y146" s="406"/>
    </row>
    <row r="147" spans="7:25" x14ac:dyDescent="0.25">
      <c r="G147" s="406"/>
      <c r="H147" s="369"/>
      <c r="I147" s="369"/>
      <c r="J147" s="369"/>
      <c r="K147" s="369"/>
      <c r="L147" s="369"/>
      <c r="M147" s="369"/>
      <c r="N147" s="145" t="str">
        <f t="shared" si="19"/>
        <v/>
      </c>
      <c r="O147" s="142" t="str">
        <f t="shared" si="20"/>
        <v/>
      </c>
      <c r="P147" s="146" t="str">
        <f t="shared" si="21"/>
        <v/>
      </c>
      <c r="R147" s="145" t="str">
        <f t="shared" si="22"/>
        <v/>
      </c>
      <c r="S147" s="142" t="str">
        <f t="shared" si="23"/>
        <v/>
      </c>
      <c r="T147" s="146" t="str">
        <f t="shared" si="24"/>
        <v/>
      </c>
      <c r="V147" s="160"/>
      <c r="W147" s="141"/>
      <c r="X147" s="169" t="str">
        <f t="array" ref="X147">IFERROR(IF(ROW(X16)&gt; COUNTA($T$132:$T$189), "",INDEX($T:$T, SMALL(IF(T$132:T$189&lt;&gt;"",
ROW($132:$189)), ROW(A16)))),"")</f>
        <v/>
      </c>
      <c r="Y147" s="406"/>
    </row>
    <row r="148" spans="7:25" x14ac:dyDescent="0.25">
      <c r="G148" s="406"/>
      <c r="H148" s="369"/>
      <c r="I148" s="369"/>
      <c r="J148" s="369"/>
      <c r="K148" s="369"/>
      <c r="L148" s="369"/>
      <c r="M148" s="369"/>
      <c r="N148" s="145" t="str">
        <f t="shared" si="19"/>
        <v/>
      </c>
      <c r="O148" s="142" t="str">
        <f t="shared" si="20"/>
        <v/>
      </c>
      <c r="P148" s="146" t="str">
        <f t="shared" si="21"/>
        <v/>
      </c>
      <c r="R148" s="145" t="str">
        <f t="shared" si="22"/>
        <v/>
      </c>
      <c r="S148" s="142" t="str">
        <f t="shared" si="23"/>
        <v/>
      </c>
      <c r="T148" s="146" t="str">
        <f t="shared" si="24"/>
        <v/>
      </c>
      <c r="V148" s="160"/>
      <c r="W148" s="141"/>
      <c r="X148" s="170" t="str">
        <f t="array" ref="X148">IFERROR(IF(ROW(X17)&gt; COUNTA($T$132:$T$189), "",INDEX($T:$T, SMALL(IF(T$132:T$189&lt;&gt;"",
ROW($132:$189)), ROW(A17)))),"")</f>
        <v/>
      </c>
      <c r="Y148" s="406"/>
    </row>
    <row r="149" spans="7:25" x14ac:dyDescent="0.25">
      <c r="G149" s="406"/>
      <c r="H149" s="369"/>
      <c r="I149" s="369"/>
      <c r="J149" s="369"/>
      <c r="K149" s="369"/>
      <c r="L149" s="369"/>
      <c r="M149" s="369"/>
      <c r="N149" s="145" t="str">
        <f t="shared" si="19"/>
        <v/>
      </c>
      <c r="O149" s="142" t="str">
        <f t="shared" si="20"/>
        <v/>
      </c>
      <c r="P149" s="146" t="str">
        <f t="shared" si="21"/>
        <v/>
      </c>
      <c r="R149" s="145" t="str">
        <f t="shared" si="22"/>
        <v/>
      </c>
      <c r="S149" s="142" t="str">
        <f t="shared" si="23"/>
        <v/>
      </c>
      <c r="T149" s="146" t="str">
        <f t="shared" si="24"/>
        <v/>
      </c>
      <c r="V149" s="160"/>
      <c r="W149" s="141"/>
      <c r="X149" s="170" t="str">
        <f t="array" ref="X149">IFERROR(IF(ROW(X18)&gt; COUNTA($T$132:$T$189), "",INDEX($T:$T, SMALL(IF(T$132:T$189&lt;&gt;"",
ROW($132:$189)), ROW(A18)))),"")</f>
        <v/>
      </c>
      <c r="Y149" s="406"/>
    </row>
    <row r="150" spans="7:25" x14ac:dyDescent="0.25">
      <c r="G150" s="406"/>
      <c r="N150" s="145" t="str">
        <f t="shared" si="19"/>
        <v/>
      </c>
      <c r="O150" s="142" t="str">
        <f t="shared" si="20"/>
        <v/>
      </c>
      <c r="P150" s="146" t="str">
        <f t="shared" si="21"/>
        <v/>
      </c>
      <c r="R150" s="145" t="str">
        <f t="shared" si="22"/>
        <v/>
      </c>
      <c r="S150" s="142" t="str">
        <f t="shared" si="23"/>
        <v/>
      </c>
      <c r="T150" s="146" t="str">
        <f t="shared" si="24"/>
        <v/>
      </c>
      <c r="V150" s="160"/>
      <c r="W150" s="141"/>
      <c r="X150" s="170" t="str">
        <f t="array" ref="X150">IFERROR(IF(ROW(X19)&gt; COUNTA($T$132:$T$189), "",INDEX($T:$T, SMALL(IF(T$132:T$189&lt;&gt;"",
ROW($132:$189)), ROW(A19)))),"")</f>
        <v/>
      </c>
      <c r="Y150" s="406"/>
    </row>
    <row r="151" spans="7:25" x14ac:dyDescent="0.25">
      <c r="G151" s="406"/>
      <c r="N151" s="145" t="str">
        <f t="shared" si="19"/>
        <v/>
      </c>
      <c r="O151" s="142" t="str">
        <f t="shared" si="20"/>
        <v/>
      </c>
      <c r="P151" s="146" t="str">
        <f t="shared" si="21"/>
        <v/>
      </c>
      <c r="R151" s="145" t="str">
        <f t="shared" si="22"/>
        <v/>
      </c>
      <c r="S151" s="142" t="str">
        <f t="shared" si="23"/>
        <v/>
      </c>
      <c r="T151" s="146" t="str">
        <f t="shared" si="24"/>
        <v/>
      </c>
      <c r="V151" s="160"/>
      <c r="W151" s="141"/>
      <c r="X151" s="170" t="str">
        <f t="array" ref="X151">IFERROR(IF(ROW(X20)&gt; COUNTA($T$132:$T$189), "",INDEX($T:$T, SMALL(IF(T$132:T$189&lt;&gt;"",
ROW($132:$189)), ROW(A20)))),"")</f>
        <v/>
      </c>
      <c r="Y151" s="406"/>
    </row>
    <row r="152" spans="7:25" x14ac:dyDescent="0.25">
      <c r="G152" s="406"/>
      <c r="N152" s="145" t="str">
        <f t="shared" si="19"/>
        <v/>
      </c>
      <c r="O152" s="142" t="str">
        <f t="shared" si="20"/>
        <v/>
      </c>
      <c r="P152" s="146" t="str">
        <f t="shared" si="21"/>
        <v/>
      </c>
      <c r="R152" s="145" t="str">
        <f t="shared" si="22"/>
        <v/>
      </c>
      <c r="S152" s="142" t="str">
        <f t="shared" si="23"/>
        <v/>
      </c>
      <c r="T152" s="146" t="str">
        <f t="shared" si="24"/>
        <v/>
      </c>
      <c r="V152" s="160"/>
      <c r="W152" s="141"/>
      <c r="X152" s="170" t="str">
        <f t="array" ref="X152">IFERROR(IF(ROW(X21)&gt; COUNTA($T$132:$T$189), "",INDEX($T:$T, SMALL(IF(T$132:T$189&lt;&gt;"",
ROW($132:$189)), ROW(A21)))),"")</f>
        <v/>
      </c>
      <c r="Y152" s="406"/>
    </row>
    <row r="153" spans="7:25" x14ac:dyDescent="0.25">
      <c r="G153" s="406"/>
      <c r="N153" s="145" t="str">
        <f t="shared" si="19"/>
        <v/>
      </c>
      <c r="O153" s="142" t="str">
        <f t="shared" si="20"/>
        <v/>
      </c>
      <c r="P153" s="146" t="str">
        <f t="shared" si="21"/>
        <v/>
      </c>
      <c r="R153" s="145" t="str">
        <f t="shared" si="22"/>
        <v/>
      </c>
      <c r="S153" s="142" t="str">
        <f t="shared" si="23"/>
        <v/>
      </c>
      <c r="T153" s="146" t="str">
        <f t="shared" si="24"/>
        <v/>
      </c>
      <c r="V153" s="160"/>
      <c r="W153" s="141"/>
      <c r="X153" s="170" t="str">
        <f t="array" ref="X153">IFERROR(IF(ROW(X22)&gt; COUNTA($T$132:$T$189), "",INDEX($T:$T, SMALL(IF(T$132:T$189&lt;&gt;"",
ROW($132:$189)), ROW(A22)))),"")</f>
        <v/>
      </c>
      <c r="Y153" s="406"/>
    </row>
    <row r="154" spans="7:25" x14ac:dyDescent="0.25">
      <c r="G154" s="406"/>
      <c r="N154" s="145" t="str">
        <f t="shared" si="19"/>
        <v/>
      </c>
      <c r="O154" s="142" t="str">
        <f t="shared" si="20"/>
        <v/>
      </c>
      <c r="P154" s="146" t="str">
        <f t="shared" si="21"/>
        <v/>
      </c>
      <c r="R154" s="145" t="str">
        <f t="shared" si="22"/>
        <v/>
      </c>
      <c r="S154" s="142" t="str">
        <f t="shared" si="23"/>
        <v/>
      </c>
      <c r="T154" s="146" t="str">
        <f t="shared" si="24"/>
        <v/>
      </c>
      <c r="V154" s="160"/>
      <c r="W154" s="141"/>
      <c r="X154" s="170" t="str">
        <f t="array" ref="X154">IFERROR(IF(ROW(X23)&gt; COUNTA($T$132:$T$189), "",INDEX($T:$T, SMALL(IF(T$132:T$189&lt;&gt;"",
ROW($132:$189)), ROW(A23)))),"")</f>
        <v/>
      </c>
      <c r="Y154" s="406"/>
    </row>
    <row r="155" spans="7:25" x14ac:dyDescent="0.25">
      <c r="G155" s="406"/>
      <c r="N155" s="145" t="str">
        <f t="shared" si="19"/>
        <v/>
      </c>
      <c r="O155" s="142" t="str">
        <f t="shared" si="20"/>
        <v/>
      </c>
      <c r="P155" s="146" t="str">
        <f t="shared" si="21"/>
        <v/>
      </c>
      <c r="R155" s="145" t="str">
        <f t="shared" si="22"/>
        <v/>
      </c>
      <c r="S155" s="142" t="str">
        <f t="shared" si="23"/>
        <v/>
      </c>
      <c r="T155" s="146" t="str">
        <f t="shared" si="24"/>
        <v/>
      </c>
      <c r="V155" s="160"/>
      <c r="W155" s="141"/>
      <c r="X155" s="170" t="str">
        <f t="array" ref="X155">IFERROR(IF(ROW(X24)&gt; COUNTA($T$132:$T$189), "",INDEX($T:$T, SMALL(IF(T$132:T$189&lt;&gt;"",
ROW($132:$189)), ROW(A24)))),"")</f>
        <v/>
      </c>
      <c r="Y155" s="406"/>
    </row>
    <row r="156" spans="7:25" x14ac:dyDescent="0.25">
      <c r="G156" s="406"/>
      <c r="N156" s="145" t="str">
        <f t="shared" si="19"/>
        <v/>
      </c>
      <c r="O156" s="142" t="str">
        <f t="shared" si="20"/>
        <v/>
      </c>
      <c r="P156" s="146" t="str">
        <f t="shared" si="21"/>
        <v/>
      </c>
      <c r="R156" s="145" t="str">
        <f t="shared" si="22"/>
        <v/>
      </c>
      <c r="S156" s="142" t="str">
        <f t="shared" si="23"/>
        <v/>
      </c>
      <c r="T156" s="146" t="str">
        <f t="shared" si="24"/>
        <v/>
      </c>
      <c r="V156" s="160"/>
      <c r="W156" s="141"/>
      <c r="X156" s="170" t="str">
        <f t="array" ref="X156">IFERROR(IF(ROW(X25)&gt; COUNTA($T$132:$T$189), "",INDEX($T:$T, SMALL(IF(T$132:T$189&lt;&gt;"",
ROW($132:$189)), ROW(A25)))),"")</f>
        <v/>
      </c>
      <c r="Y156" s="406"/>
    </row>
    <row r="157" spans="7:25" x14ac:dyDescent="0.25">
      <c r="G157" s="406"/>
      <c r="N157" s="145" t="str">
        <f t="shared" si="19"/>
        <v/>
      </c>
      <c r="O157" s="142" t="str">
        <f t="shared" si="20"/>
        <v/>
      </c>
      <c r="P157" s="146" t="str">
        <f t="shared" si="21"/>
        <v/>
      </c>
      <c r="R157" s="145" t="str">
        <f t="shared" si="22"/>
        <v/>
      </c>
      <c r="S157" s="142" t="str">
        <f t="shared" si="23"/>
        <v/>
      </c>
      <c r="T157" s="146" t="str">
        <f t="shared" si="24"/>
        <v/>
      </c>
      <c r="V157" s="160"/>
      <c r="W157" s="141"/>
      <c r="X157" s="170" t="str">
        <f t="array" ref="X157">IFERROR(IF(ROW(X26)&gt; COUNTA($T$132:$T$189), "",INDEX($T:$T, SMALL(IF(T$132:T$189&lt;&gt;"",
ROW($132:$189)), ROW(A26)))),"")</f>
        <v/>
      </c>
      <c r="Y157" s="406"/>
    </row>
    <row r="158" spans="7:25" x14ac:dyDescent="0.25">
      <c r="G158" s="406"/>
      <c r="N158" s="145" t="str">
        <f t="shared" si="19"/>
        <v/>
      </c>
      <c r="O158" s="142" t="str">
        <f t="shared" si="20"/>
        <v/>
      </c>
      <c r="P158" s="146" t="str">
        <f t="shared" si="21"/>
        <v/>
      </c>
      <c r="R158" s="145" t="str">
        <f t="shared" si="22"/>
        <v/>
      </c>
      <c r="S158" s="142" t="str">
        <f t="shared" si="23"/>
        <v/>
      </c>
      <c r="T158" s="146" t="str">
        <f t="shared" si="24"/>
        <v/>
      </c>
      <c r="V158" s="160"/>
      <c r="W158" s="141"/>
      <c r="X158" s="170" t="str">
        <f t="array" ref="X158">IFERROR(IF(ROW(X27)&gt; COUNTA($T$132:$T$189), "",INDEX($T:$T, SMALL(IF(T$132:T$189&lt;&gt;"",
ROW($132:$189)), ROW(A27)))),"")</f>
        <v/>
      </c>
      <c r="Y158" s="406"/>
    </row>
    <row r="159" spans="7:25" x14ac:dyDescent="0.25">
      <c r="G159" s="406"/>
      <c r="N159" s="145" t="str">
        <f t="shared" si="19"/>
        <v/>
      </c>
      <c r="O159" s="142" t="str">
        <f t="shared" si="20"/>
        <v/>
      </c>
      <c r="P159" s="146" t="str">
        <f t="shared" si="21"/>
        <v/>
      </c>
      <c r="R159" s="145" t="str">
        <f t="shared" si="22"/>
        <v/>
      </c>
      <c r="S159" s="142" t="str">
        <f t="shared" si="23"/>
        <v/>
      </c>
      <c r="T159" s="146" t="str">
        <f t="shared" si="24"/>
        <v/>
      </c>
      <c r="V159" s="160"/>
      <c r="W159" s="141"/>
      <c r="X159" s="170" t="str">
        <f t="array" ref="X159">IFERROR(IF(ROW(X28)&gt; COUNTA($T$132:$T$189), "",INDEX($T:$T, SMALL(IF(T$132:T$189&lt;&gt;"",
ROW($132:$189)), ROW(A28)))),"")</f>
        <v/>
      </c>
      <c r="Y159" s="406"/>
    </row>
    <row r="160" spans="7:25" x14ac:dyDescent="0.25">
      <c r="G160" s="406"/>
      <c r="N160" s="145" t="str">
        <f t="shared" si="19"/>
        <v/>
      </c>
      <c r="O160" s="142" t="str">
        <f t="shared" si="20"/>
        <v/>
      </c>
      <c r="P160" s="146" t="str">
        <f t="shared" si="21"/>
        <v/>
      </c>
      <c r="R160" s="145" t="str">
        <f t="shared" si="22"/>
        <v/>
      </c>
      <c r="S160" s="142" t="str">
        <f t="shared" si="23"/>
        <v/>
      </c>
      <c r="T160" s="146" t="str">
        <f t="shared" si="24"/>
        <v/>
      </c>
      <c r="V160" s="160"/>
      <c r="W160" s="141"/>
      <c r="X160" s="170" t="str">
        <f t="array" ref="X160">IFERROR(IF(ROW(X29)&gt; COUNTA($T$132:$T$189), "",INDEX($T:$T, SMALL(IF(T$132:T$189&lt;&gt;"",
ROW($132:$189)), ROW(A29)))),"")</f>
        <v/>
      </c>
      <c r="Y160" s="406"/>
    </row>
    <row r="161" spans="7:25" x14ac:dyDescent="0.25">
      <c r="G161" s="406"/>
      <c r="N161" s="145" t="str">
        <f t="shared" si="19"/>
        <v/>
      </c>
      <c r="O161" s="142" t="str">
        <f t="shared" si="20"/>
        <v/>
      </c>
      <c r="P161" s="146" t="str">
        <f t="shared" si="21"/>
        <v/>
      </c>
      <c r="R161" s="145" t="str">
        <f t="shared" si="22"/>
        <v/>
      </c>
      <c r="S161" s="142" t="str">
        <f t="shared" si="23"/>
        <v/>
      </c>
      <c r="T161" s="146" t="str">
        <f t="shared" si="24"/>
        <v/>
      </c>
      <c r="V161" s="160"/>
      <c r="W161" s="141"/>
      <c r="X161" s="170" t="str">
        <f t="array" ref="X161">IFERROR(IF(ROW(X30)&gt; COUNTA($T$132:$T$189), "",INDEX($T:$T, SMALL(IF(T$132:T$189&lt;&gt;"",
ROW($132:$189)), ROW(A30)))),"")</f>
        <v/>
      </c>
      <c r="Y161" s="406"/>
    </row>
    <row r="162" spans="7:25" x14ac:dyDescent="0.25">
      <c r="G162" s="406"/>
      <c r="N162" s="145" t="str">
        <f t="shared" si="19"/>
        <v/>
      </c>
      <c r="O162" s="142" t="str">
        <f t="shared" si="20"/>
        <v/>
      </c>
      <c r="P162" s="146" t="str">
        <f t="shared" si="21"/>
        <v/>
      </c>
      <c r="R162" s="145" t="str">
        <f t="shared" si="22"/>
        <v/>
      </c>
      <c r="S162" s="142" t="str">
        <f t="shared" si="23"/>
        <v/>
      </c>
      <c r="T162" s="146" t="str">
        <f t="shared" si="24"/>
        <v/>
      </c>
      <c r="V162" s="160"/>
      <c r="W162" s="141"/>
      <c r="X162" s="170" t="str">
        <f t="array" ref="X162">IFERROR(IF(ROW(X31)&gt; COUNTA($T$132:$T$189), "",INDEX($T:$T, SMALL(IF(T$132:T$189&lt;&gt;"",
ROW($132:$189)), ROW(A31)))),"")</f>
        <v/>
      </c>
      <c r="Y162" s="406"/>
    </row>
    <row r="163" spans="7:25" x14ac:dyDescent="0.25">
      <c r="G163" s="406"/>
      <c r="N163" s="145" t="str">
        <f t="shared" si="19"/>
        <v/>
      </c>
      <c r="O163" s="142" t="str">
        <f t="shared" si="20"/>
        <v/>
      </c>
      <c r="P163" s="146" t="str">
        <f t="shared" si="21"/>
        <v/>
      </c>
      <c r="R163" s="145" t="str">
        <f t="shared" si="22"/>
        <v/>
      </c>
      <c r="S163" s="142" t="str">
        <f t="shared" si="23"/>
        <v/>
      </c>
      <c r="T163" s="146" t="str">
        <f t="shared" si="24"/>
        <v/>
      </c>
      <c r="V163" s="160"/>
      <c r="W163" s="141"/>
      <c r="X163" s="170" t="str">
        <f t="array" ref="X163">IFERROR(IF(ROW(X32)&gt; COUNTA($T$132:$T$189), "",INDEX($T:$T, SMALL(IF(T$132:T$189&lt;&gt;"",
ROW($132:$189)), ROW(A32)))),"")</f>
        <v/>
      </c>
      <c r="Y163" s="406"/>
    </row>
    <row r="164" spans="7:25" x14ac:dyDescent="0.25">
      <c r="G164" s="406"/>
      <c r="N164" s="145" t="str">
        <f t="shared" si="19"/>
        <v/>
      </c>
      <c r="O164" s="142" t="str">
        <f t="shared" si="20"/>
        <v/>
      </c>
      <c r="P164" s="146" t="str">
        <f t="shared" si="21"/>
        <v/>
      </c>
      <c r="R164" s="145" t="str">
        <f t="shared" si="22"/>
        <v/>
      </c>
      <c r="S164" s="142" t="str">
        <f t="shared" si="23"/>
        <v/>
      </c>
      <c r="T164" s="146" t="str">
        <f t="shared" si="24"/>
        <v/>
      </c>
      <c r="V164" s="160"/>
      <c r="W164" s="141"/>
      <c r="X164" s="170" t="str">
        <f t="array" ref="X164">IFERROR(IF(ROW(X33)&gt; COUNTA($T$132:$T$189), "",INDEX($T:$T, SMALL(IF(T$132:T$189&lt;&gt;"",
ROW($132:$189)), ROW(A33)))),"")</f>
        <v/>
      </c>
      <c r="Y164" s="406"/>
    </row>
    <row r="165" spans="7:25" x14ac:dyDescent="0.25">
      <c r="G165" s="406"/>
      <c r="N165" s="145" t="str">
        <f t="shared" si="19"/>
        <v/>
      </c>
      <c r="O165" s="142" t="str">
        <f t="shared" si="20"/>
        <v/>
      </c>
      <c r="P165" s="146" t="str">
        <f t="shared" si="21"/>
        <v/>
      </c>
      <c r="R165" s="145" t="str">
        <f t="shared" si="22"/>
        <v/>
      </c>
      <c r="S165" s="142" t="str">
        <f t="shared" si="23"/>
        <v/>
      </c>
      <c r="T165" s="146" t="str">
        <f t="shared" si="24"/>
        <v/>
      </c>
      <c r="V165" s="160"/>
      <c r="W165" s="141"/>
      <c r="X165" s="170" t="str">
        <f t="array" ref="X165">IFERROR(IF(ROW(X34)&gt; COUNTA($T$132:$T$189), "",INDEX($T:$T, SMALL(IF(T$132:T$189&lt;&gt;"",
ROW($132:$189)), ROW(A34)))),"")</f>
        <v/>
      </c>
      <c r="Y165" s="406"/>
    </row>
    <row r="166" spans="7:25" x14ac:dyDescent="0.25">
      <c r="G166" s="406"/>
      <c r="N166" s="145" t="str">
        <f t="shared" si="19"/>
        <v/>
      </c>
      <c r="O166" s="142" t="str">
        <f t="shared" si="20"/>
        <v/>
      </c>
      <c r="P166" s="146" t="str">
        <f t="shared" si="21"/>
        <v/>
      </c>
      <c r="R166" s="145" t="str">
        <f t="shared" si="22"/>
        <v/>
      </c>
      <c r="S166" s="142" t="str">
        <f t="shared" si="23"/>
        <v/>
      </c>
      <c r="T166" s="146" t="str">
        <f t="shared" si="24"/>
        <v/>
      </c>
      <c r="V166" s="160"/>
      <c r="W166" s="141"/>
      <c r="X166" s="170" t="str">
        <f t="array" ref="X166">IFERROR(IF(ROW(X35)&gt; COUNTA($T$132:$T$189), "",INDEX($T:$T, SMALL(IF(T$132:T$189&lt;&gt;"",
ROW($132:$189)), ROW(A35)))),"")</f>
        <v/>
      </c>
      <c r="Y166" s="406"/>
    </row>
    <row r="167" spans="7:25" x14ac:dyDescent="0.25">
      <c r="G167" s="406"/>
      <c r="N167" s="145" t="str">
        <f t="shared" si="19"/>
        <v/>
      </c>
      <c r="O167" s="142" t="str">
        <f t="shared" si="20"/>
        <v/>
      </c>
      <c r="P167" s="146" t="str">
        <f t="shared" si="21"/>
        <v/>
      </c>
      <c r="R167" s="145" t="str">
        <f t="shared" si="22"/>
        <v/>
      </c>
      <c r="S167" s="142" t="str">
        <f t="shared" si="23"/>
        <v/>
      </c>
      <c r="T167" s="146" t="str">
        <f t="shared" si="24"/>
        <v/>
      </c>
      <c r="V167" s="160"/>
      <c r="W167" s="141"/>
      <c r="X167" s="170" t="str">
        <f t="array" ref="X167">IFERROR(IF(ROW(X36)&gt; COUNTA($T$132:$T$189), "",INDEX($T:$T, SMALL(IF(T$132:T$189&lt;&gt;"",
ROW($132:$189)), ROW(A36)))),"")</f>
        <v/>
      </c>
      <c r="Y167" s="406"/>
    </row>
    <row r="168" spans="7:25" x14ac:dyDescent="0.25">
      <c r="G168" s="406"/>
      <c r="N168" s="145" t="str">
        <f t="shared" si="19"/>
        <v/>
      </c>
      <c r="O168" s="142" t="str">
        <f t="shared" si="20"/>
        <v/>
      </c>
      <c r="P168" s="146" t="str">
        <f t="shared" si="21"/>
        <v/>
      </c>
      <c r="R168" s="145" t="str">
        <f t="shared" si="22"/>
        <v/>
      </c>
      <c r="S168" s="142" t="str">
        <f t="shared" si="23"/>
        <v/>
      </c>
      <c r="T168" s="146" t="str">
        <f t="shared" si="24"/>
        <v/>
      </c>
      <c r="V168" s="160"/>
      <c r="W168" s="141"/>
      <c r="X168" s="170" t="str">
        <f t="array" ref="X168">IFERROR(IF(ROW(X37)&gt; COUNTA($T$132:$T$189), "",INDEX($T:$T, SMALL(IF(T$132:T$189&lt;&gt;"",
ROW($132:$189)), ROW(A37)))),"")</f>
        <v/>
      </c>
      <c r="Y168" s="406"/>
    </row>
    <row r="169" spans="7:25" x14ac:dyDescent="0.25">
      <c r="G169" s="406"/>
      <c r="N169" s="145" t="str">
        <f t="shared" si="19"/>
        <v/>
      </c>
      <c r="O169" s="142" t="str">
        <f t="shared" si="20"/>
        <v/>
      </c>
      <c r="P169" s="146" t="str">
        <f t="shared" si="21"/>
        <v/>
      </c>
      <c r="R169" s="145" t="str">
        <f t="shared" si="22"/>
        <v/>
      </c>
      <c r="S169" s="142" t="str">
        <f t="shared" si="23"/>
        <v/>
      </c>
      <c r="T169" s="146" t="str">
        <f t="shared" si="24"/>
        <v/>
      </c>
      <c r="V169" s="160"/>
      <c r="W169" s="141"/>
      <c r="X169" s="170" t="str">
        <f t="array" ref="X169">IFERROR(IF(ROW(X38)&gt; COUNTA($T$132:$T$189), "",INDEX($T:$T, SMALL(IF(T$132:T$189&lt;&gt;"",
ROW($132:$189)), ROW(A38)))),"")</f>
        <v/>
      </c>
      <c r="Y169" s="406"/>
    </row>
    <row r="170" spans="7:25" x14ac:dyDescent="0.25">
      <c r="G170" s="406"/>
      <c r="N170" s="145" t="str">
        <f t="shared" si="19"/>
        <v/>
      </c>
      <c r="O170" s="142" t="str">
        <f t="shared" si="20"/>
        <v/>
      </c>
      <c r="P170" s="146" t="str">
        <f t="shared" si="21"/>
        <v/>
      </c>
      <c r="R170" s="145" t="str">
        <f t="shared" si="22"/>
        <v/>
      </c>
      <c r="S170" s="142" t="str">
        <f t="shared" si="23"/>
        <v/>
      </c>
      <c r="T170" s="146" t="str">
        <f t="shared" si="24"/>
        <v/>
      </c>
      <c r="V170" s="160"/>
      <c r="W170" s="141"/>
      <c r="X170" s="170" t="str">
        <f t="array" ref="X170">IFERROR(IF(ROW(X39)&gt; COUNTA($T$132:$T$189), "",INDEX($T:$T, SMALL(IF(T$132:T$189&lt;&gt;"",
ROW($132:$189)), ROW(A39)))),"")</f>
        <v/>
      </c>
      <c r="Y170" s="406"/>
    </row>
    <row r="171" spans="7:25" x14ac:dyDescent="0.25">
      <c r="G171" s="406"/>
      <c r="N171" s="145" t="str">
        <f t="shared" si="19"/>
        <v/>
      </c>
      <c r="O171" s="142" t="str">
        <f t="shared" si="20"/>
        <v/>
      </c>
      <c r="P171" s="146" t="str">
        <f t="shared" si="21"/>
        <v/>
      </c>
      <c r="R171" s="145" t="str">
        <f t="shared" si="22"/>
        <v/>
      </c>
      <c r="S171" s="142" t="str">
        <f t="shared" si="23"/>
        <v/>
      </c>
      <c r="T171" s="146" t="str">
        <f t="shared" si="24"/>
        <v/>
      </c>
      <c r="V171" s="160"/>
      <c r="W171" s="141"/>
      <c r="X171" s="170" t="str">
        <f t="array" ref="X171">IFERROR(IF(ROW(X40)&gt; COUNTA($T$132:$T$189), "",INDEX($T:$T, SMALL(IF(T$132:T$189&lt;&gt;"",
ROW($132:$189)), ROW(A40)))),"")</f>
        <v/>
      </c>
      <c r="Y171" s="406"/>
    </row>
    <row r="172" spans="7:25" x14ac:dyDescent="0.25">
      <c r="G172" s="406"/>
      <c r="N172" s="145" t="str">
        <f t="shared" si="19"/>
        <v/>
      </c>
      <c r="O172" s="142" t="str">
        <f t="shared" si="20"/>
        <v/>
      </c>
      <c r="P172" s="146" t="str">
        <f t="shared" si="21"/>
        <v/>
      </c>
      <c r="R172" s="145" t="str">
        <f t="shared" si="22"/>
        <v/>
      </c>
      <c r="S172" s="142" t="str">
        <f t="shared" si="23"/>
        <v/>
      </c>
      <c r="T172" s="146" t="str">
        <f t="shared" si="24"/>
        <v/>
      </c>
      <c r="V172" s="160"/>
      <c r="W172" s="141"/>
      <c r="X172" s="170" t="str">
        <f t="array" ref="X172">IFERROR(IF(ROW(X41)&gt; COUNTA($T$132:$T$189), "",INDEX($T:$T, SMALL(IF(T$132:T$189&lt;&gt;"",
ROW($132:$189)), ROW(A41)))),"")</f>
        <v/>
      </c>
      <c r="Y172" s="406"/>
    </row>
    <row r="173" spans="7:25" x14ac:dyDescent="0.25">
      <c r="G173" s="406"/>
      <c r="N173" s="145" t="str">
        <f t="shared" si="19"/>
        <v/>
      </c>
      <c r="O173" s="142" t="str">
        <f t="shared" si="20"/>
        <v/>
      </c>
      <c r="P173" s="146" t="str">
        <f t="shared" si="21"/>
        <v/>
      </c>
      <c r="R173" s="145" t="str">
        <f t="shared" si="22"/>
        <v/>
      </c>
      <c r="S173" s="142" t="str">
        <f t="shared" si="23"/>
        <v/>
      </c>
      <c r="T173" s="146" t="str">
        <f t="shared" si="24"/>
        <v/>
      </c>
      <c r="V173" s="160"/>
      <c r="W173" s="141"/>
      <c r="X173" s="170" t="str">
        <f t="array" ref="X173">IFERROR(IF(ROW(X42)&gt; COUNTA($T$132:$T$189), "",INDEX($T:$T, SMALL(IF(T$132:T$189&lt;&gt;"",
ROW($132:$189)), ROW(A42)))),"")</f>
        <v/>
      </c>
      <c r="Y173" s="406"/>
    </row>
    <row r="174" spans="7:25" x14ac:dyDescent="0.25">
      <c r="G174" s="406"/>
      <c r="N174" s="145" t="str">
        <f t="shared" si="19"/>
        <v/>
      </c>
      <c r="O174" s="142" t="str">
        <f t="shared" si="20"/>
        <v/>
      </c>
      <c r="P174" s="146" t="str">
        <f t="shared" si="21"/>
        <v/>
      </c>
      <c r="R174" s="145" t="str">
        <f t="shared" si="22"/>
        <v/>
      </c>
      <c r="S174" s="142" t="str">
        <f t="shared" si="23"/>
        <v/>
      </c>
      <c r="T174" s="146" t="str">
        <f t="shared" si="24"/>
        <v/>
      </c>
      <c r="V174" s="160"/>
      <c r="W174" s="141"/>
      <c r="X174" s="170" t="str">
        <f t="array" ref="X174">IFERROR(IF(ROW(X43)&gt; COUNTA($T$132:$T$189), "",INDEX($T:$T, SMALL(IF(T$132:T$189&lt;&gt;"",
ROW($132:$189)), ROW(A43)))),"")</f>
        <v/>
      </c>
      <c r="Y174" s="406"/>
    </row>
    <row r="175" spans="7:25" x14ac:dyDescent="0.25">
      <c r="G175" s="406"/>
      <c r="N175" s="145" t="str">
        <f t="shared" si="19"/>
        <v/>
      </c>
      <c r="O175" s="142" t="str">
        <f t="shared" si="20"/>
        <v/>
      </c>
      <c r="P175" s="146" t="str">
        <f t="shared" si="21"/>
        <v/>
      </c>
      <c r="R175" s="145" t="str">
        <f t="shared" si="22"/>
        <v/>
      </c>
      <c r="S175" s="142" t="str">
        <f t="shared" si="23"/>
        <v/>
      </c>
      <c r="T175" s="146" t="str">
        <f t="shared" si="24"/>
        <v/>
      </c>
      <c r="V175" s="160"/>
      <c r="W175" s="141"/>
      <c r="X175" s="170" t="str">
        <f t="array" ref="X175">IFERROR(IF(ROW(X44)&gt; COUNTA($T$132:$T$189), "",INDEX($T:$T, SMALL(IF(T$132:T$189&lt;&gt;"",
ROW($132:$189)), ROW(A44)))),"")</f>
        <v/>
      </c>
      <c r="Y175" s="406"/>
    </row>
    <row r="176" spans="7:25" x14ac:dyDescent="0.25">
      <c r="G176" s="406"/>
      <c r="N176" s="145" t="str">
        <f t="shared" si="19"/>
        <v/>
      </c>
      <c r="O176" s="142" t="str">
        <f t="shared" si="20"/>
        <v/>
      </c>
      <c r="P176" s="146" t="str">
        <f t="shared" si="21"/>
        <v/>
      </c>
      <c r="R176" s="145" t="str">
        <f t="shared" si="22"/>
        <v/>
      </c>
      <c r="S176" s="142" t="str">
        <f t="shared" si="23"/>
        <v/>
      </c>
      <c r="T176" s="146" t="str">
        <f t="shared" si="24"/>
        <v/>
      </c>
      <c r="V176" s="160"/>
      <c r="W176" s="141"/>
      <c r="X176" s="170" t="str">
        <f t="array" ref="X176">IFERROR(IF(ROW(X45)&gt; COUNTA($T$132:$T$189), "",INDEX($T:$T, SMALL(IF(T$132:T$189&lt;&gt;"",
ROW($132:$189)), ROW(A45)))),"")</f>
        <v/>
      </c>
      <c r="Y176" s="406"/>
    </row>
    <row r="177" spans="7:25" x14ac:dyDescent="0.25">
      <c r="G177" s="406"/>
      <c r="N177" s="145" t="str">
        <f t="shared" si="19"/>
        <v/>
      </c>
      <c r="O177" s="142" t="str">
        <f t="shared" si="20"/>
        <v/>
      </c>
      <c r="P177" s="146" t="str">
        <f t="shared" si="21"/>
        <v/>
      </c>
      <c r="R177" s="145" t="str">
        <f t="shared" si="22"/>
        <v/>
      </c>
      <c r="S177" s="142" t="str">
        <f t="shared" si="23"/>
        <v/>
      </c>
      <c r="T177" s="146" t="str">
        <f t="shared" si="24"/>
        <v/>
      </c>
      <c r="V177" s="160"/>
      <c r="W177" s="141"/>
      <c r="X177" s="170" t="str">
        <f t="array" ref="X177">IFERROR(IF(ROW(X46)&gt; COUNTA($T$132:$T$189), "",INDEX($T:$T, SMALL(IF(T$132:T$189&lt;&gt;"",
ROW($132:$189)), ROW(A46)))),"")</f>
        <v/>
      </c>
      <c r="Y177" s="406"/>
    </row>
    <row r="178" spans="7:25" x14ac:dyDescent="0.25">
      <c r="G178" s="406"/>
      <c r="N178" s="145" t="str">
        <f t="shared" si="19"/>
        <v/>
      </c>
      <c r="O178" s="142" t="str">
        <f t="shared" si="20"/>
        <v/>
      </c>
      <c r="P178" s="146" t="str">
        <f t="shared" si="21"/>
        <v/>
      </c>
      <c r="R178" s="145" t="str">
        <f t="shared" si="22"/>
        <v/>
      </c>
      <c r="S178" s="142" t="str">
        <f t="shared" si="23"/>
        <v/>
      </c>
      <c r="T178" s="146" t="str">
        <f t="shared" si="24"/>
        <v/>
      </c>
      <c r="V178" s="160"/>
      <c r="W178" s="141"/>
      <c r="X178" s="170" t="str">
        <f t="array" ref="X178">IFERROR(IF(ROW(X47)&gt; COUNTA($T$132:$T$189), "",INDEX($T:$T, SMALL(IF(T$132:T$189&lt;&gt;"",
ROW($132:$189)), ROW(A47)))),"")</f>
        <v/>
      </c>
      <c r="Y178" s="406"/>
    </row>
    <row r="179" spans="7:25" x14ac:dyDescent="0.25">
      <c r="G179" s="406"/>
      <c r="N179" s="145" t="str">
        <f t="shared" si="19"/>
        <v/>
      </c>
      <c r="O179" s="142" t="str">
        <f t="shared" si="20"/>
        <v/>
      </c>
      <c r="P179" s="146" t="str">
        <f t="shared" si="21"/>
        <v/>
      </c>
      <c r="R179" s="145" t="str">
        <f t="shared" si="22"/>
        <v/>
      </c>
      <c r="S179" s="142" t="str">
        <f t="shared" si="23"/>
        <v/>
      </c>
      <c r="T179" s="146" t="str">
        <f t="shared" si="24"/>
        <v/>
      </c>
      <c r="V179" s="160"/>
      <c r="W179" s="141"/>
      <c r="X179" s="170" t="str">
        <f t="array" ref="X179">IFERROR(IF(ROW(X48)&gt; COUNTA($T$132:$T$189), "",INDEX($T:$T, SMALL(IF(T$132:T$189&lt;&gt;"",
ROW($132:$189)), ROW(A48)))),"")</f>
        <v/>
      </c>
      <c r="Y179" s="406"/>
    </row>
    <row r="180" spans="7:25" x14ac:dyDescent="0.25">
      <c r="G180" s="406"/>
      <c r="N180" s="145" t="str">
        <f t="shared" si="19"/>
        <v/>
      </c>
      <c r="O180" s="142" t="str">
        <f t="shared" si="20"/>
        <v/>
      </c>
      <c r="P180" s="146" t="str">
        <f t="shared" si="21"/>
        <v/>
      </c>
      <c r="R180" s="145" t="str">
        <f t="shared" si="22"/>
        <v/>
      </c>
      <c r="S180" s="142" t="str">
        <f t="shared" si="23"/>
        <v/>
      </c>
      <c r="T180" s="146" t="str">
        <f t="shared" si="24"/>
        <v/>
      </c>
      <c r="V180" s="160"/>
      <c r="W180" s="141"/>
      <c r="X180" s="170" t="str">
        <f t="array" ref="X180">IFERROR(IF(ROW(X49)&gt; COUNTA($T$132:$T$189), "",INDEX($T:$T, SMALL(IF(T$132:T$189&lt;&gt;"",
ROW($132:$189)), ROW(A49)))),"")</f>
        <v/>
      </c>
      <c r="Y180" s="406"/>
    </row>
    <row r="181" spans="7:25" x14ac:dyDescent="0.25">
      <c r="G181" s="406"/>
      <c r="N181" s="145" t="str">
        <f t="shared" si="19"/>
        <v/>
      </c>
      <c r="O181" s="142" t="str">
        <f t="shared" si="20"/>
        <v/>
      </c>
      <c r="P181" s="146" t="str">
        <f t="shared" si="21"/>
        <v/>
      </c>
      <c r="R181" s="145" t="str">
        <f t="shared" si="22"/>
        <v/>
      </c>
      <c r="S181" s="142" t="str">
        <f t="shared" si="23"/>
        <v/>
      </c>
      <c r="T181" s="146" t="str">
        <f t="shared" si="24"/>
        <v/>
      </c>
      <c r="V181" s="160"/>
      <c r="W181" s="141"/>
      <c r="X181" s="170" t="str">
        <f t="array" ref="X181">IFERROR(IF(ROW(X50)&gt; COUNTA($T$132:$T$189), "",INDEX($T:$T, SMALL(IF(T$132:T$189&lt;&gt;"",
ROW($132:$189)), ROW(A50)))),"")</f>
        <v/>
      </c>
      <c r="Y181" s="406"/>
    </row>
    <row r="182" spans="7:25" x14ac:dyDescent="0.25">
      <c r="G182" s="406"/>
      <c r="N182" s="145" t="str">
        <f t="shared" si="19"/>
        <v/>
      </c>
      <c r="O182" s="142" t="str">
        <f t="shared" si="20"/>
        <v/>
      </c>
      <c r="P182" s="146" t="str">
        <f t="shared" si="21"/>
        <v/>
      </c>
      <c r="R182" s="145" t="str">
        <f t="shared" si="22"/>
        <v/>
      </c>
      <c r="S182" s="142" t="str">
        <f t="shared" si="23"/>
        <v/>
      </c>
      <c r="T182" s="146" t="str">
        <f t="shared" si="24"/>
        <v/>
      </c>
      <c r="V182" s="160"/>
      <c r="W182" s="141"/>
      <c r="X182" s="170" t="str">
        <f t="array" ref="X182">IFERROR(IF(ROW(X51)&gt; COUNTA($T$132:$T$189), "",INDEX($T:$T, SMALL(IF(T$132:T$189&lt;&gt;"",
ROW($132:$189)), ROW(A51)))),"")</f>
        <v/>
      </c>
      <c r="Y182" s="406"/>
    </row>
    <row r="183" spans="7:25" x14ac:dyDescent="0.25">
      <c r="G183" s="406"/>
      <c r="N183" s="145" t="str">
        <f t="shared" si="19"/>
        <v/>
      </c>
      <c r="O183" s="142" t="str">
        <f t="shared" si="20"/>
        <v/>
      </c>
      <c r="P183" s="146" t="str">
        <f t="shared" si="21"/>
        <v/>
      </c>
      <c r="R183" s="145" t="str">
        <f t="shared" si="22"/>
        <v/>
      </c>
      <c r="S183" s="142" t="str">
        <f t="shared" si="23"/>
        <v/>
      </c>
      <c r="T183" s="146" t="str">
        <f t="shared" si="24"/>
        <v/>
      </c>
      <c r="V183" s="160"/>
      <c r="W183" s="141"/>
      <c r="X183" s="170" t="str">
        <f t="array" ref="X183">IFERROR(IF(ROW(X52)&gt; COUNTA($T$132:$T$189), "",INDEX($T:$T, SMALL(IF(T$132:T$189&lt;&gt;"",
ROW($132:$189)), ROW(A52)))),"")</f>
        <v/>
      </c>
      <c r="Y183" s="406"/>
    </row>
    <row r="184" spans="7:25" x14ac:dyDescent="0.25">
      <c r="G184" s="406"/>
      <c r="N184" s="145" t="str">
        <f t="shared" si="19"/>
        <v/>
      </c>
      <c r="O184" s="142" t="str">
        <f t="shared" si="20"/>
        <v/>
      </c>
      <c r="P184" s="146" t="str">
        <f t="shared" si="21"/>
        <v/>
      </c>
      <c r="R184" s="145" t="str">
        <f t="shared" si="22"/>
        <v/>
      </c>
      <c r="S184" s="142" t="str">
        <f t="shared" si="23"/>
        <v/>
      </c>
      <c r="T184" s="146" t="str">
        <f t="shared" si="24"/>
        <v/>
      </c>
      <c r="V184" s="160"/>
      <c r="W184" s="141"/>
      <c r="X184" s="170" t="str">
        <f t="array" ref="X184">IFERROR(IF(ROW(X53)&gt; COUNTA($T$132:$T$189), "",INDEX($T:$T, SMALL(IF(T$132:T$189&lt;&gt;"",
ROW($132:$189)), ROW(A53)))),"")</f>
        <v/>
      </c>
      <c r="Y184" s="406"/>
    </row>
    <row r="185" spans="7:25" x14ac:dyDescent="0.25">
      <c r="G185" s="406"/>
      <c r="N185" s="145" t="str">
        <f t="shared" si="19"/>
        <v/>
      </c>
      <c r="O185" s="142" t="str">
        <f t="shared" si="20"/>
        <v/>
      </c>
      <c r="P185" s="146" t="str">
        <f t="shared" si="21"/>
        <v/>
      </c>
      <c r="R185" s="145" t="str">
        <f t="shared" si="22"/>
        <v/>
      </c>
      <c r="S185" s="142" t="str">
        <f t="shared" si="23"/>
        <v/>
      </c>
      <c r="T185" s="146" t="str">
        <f t="shared" si="24"/>
        <v/>
      </c>
      <c r="V185" s="160"/>
      <c r="W185" s="141"/>
      <c r="X185" s="170" t="str">
        <f t="array" ref="X185">IFERROR(IF(ROW(X54)&gt; COUNTA($T$132:$T$189), "",INDEX($T:$T, SMALL(IF(T$132:T$189&lt;&gt;"",
ROW($132:$189)), ROW(A54)))),"")</f>
        <v/>
      </c>
      <c r="Y185" s="406"/>
    </row>
    <row r="186" spans="7:25" x14ac:dyDescent="0.25">
      <c r="G186" s="406"/>
      <c r="N186" s="145" t="str">
        <f t="shared" si="19"/>
        <v/>
      </c>
      <c r="O186" s="142" t="str">
        <f t="shared" si="20"/>
        <v/>
      </c>
      <c r="P186" s="146" t="str">
        <f t="shared" si="21"/>
        <v/>
      </c>
      <c r="R186" s="145" t="str">
        <f t="shared" si="22"/>
        <v/>
      </c>
      <c r="S186" s="142" t="str">
        <f t="shared" si="23"/>
        <v/>
      </c>
      <c r="T186" s="146" t="str">
        <f t="shared" si="24"/>
        <v/>
      </c>
      <c r="V186" s="160"/>
      <c r="W186" s="141"/>
      <c r="X186" s="170" t="str">
        <f t="array" ref="X186">IFERROR(IF(ROW(X55)&gt; COUNTA($T$132:$T$189), "",INDEX($T:$T, SMALL(IF(T$132:T$189&lt;&gt;"",
ROW($132:$189)), ROW(A55)))),"")</f>
        <v/>
      </c>
      <c r="Y186" s="406"/>
    </row>
    <row r="187" spans="7:25" x14ac:dyDescent="0.25">
      <c r="G187" s="406"/>
      <c r="N187" s="145" t="str">
        <f t="shared" si="19"/>
        <v/>
      </c>
      <c r="O187" s="142" t="str">
        <f t="shared" si="20"/>
        <v/>
      </c>
      <c r="P187" s="146" t="str">
        <f t="shared" si="21"/>
        <v/>
      </c>
      <c r="R187" s="145" t="str">
        <f t="shared" si="22"/>
        <v/>
      </c>
      <c r="S187" s="142" t="str">
        <f t="shared" si="23"/>
        <v/>
      </c>
      <c r="T187" s="146" t="str">
        <f t="shared" si="24"/>
        <v/>
      </c>
      <c r="V187" s="160"/>
      <c r="W187" s="141"/>
      <c r="X187" s="170" t="str">
        <f t="array" ref="X187">IFERROR(IF(ROW(X56)&gt; COUNTA($T$132:$T$189), "",INDEX($T:$T, SMALL(IF(T$132:T$189&lt;&gt;"",
ROW($132:$189)), ROW(A56)))),"")</f>
        <v/>
      </c>
      <c r="Y187" s="406"/>
    </row>
    <row r="188" spans="7:25" x14ac:dyDescent="0.25">
      <c r="G188" s="406"/>
      <c r="N188" s="145" t="str">
        <f t="shared" si="19"/>
        <v/>
      </c>
      <c r="O188" s="142" t="str">
        <f t="shared" si="20"/>
        <v/>
      </c>
      <c r="P188" s="146" t="str">
        <f t="shared" si="21"/>
        <v/>
      </c>
      <c r="R188" s="145" t="str">
        <f t="shared" si="22"/>
        <v/>
      </c>
      <c r="S188" s="142" t="str">
        <f t="shared" si="23"/>
        <v/>
      </c>
      <c r="T188" s="146" t="str">
        <f t="shared" si="24"/>
        <v/>
      </c>
      <c r="V188" s="160"/>
      <c r="W188" s="141"/>
      <c r="X188" s="170" t="str">
        <f t="array" ref="X188">IFERROR(IF(ROW(X57)&gt; COUNTA($T$132:$T$189), "",INDEX($T:$T, SMALL(IF(T$132:T$189&lt;&gt;"",
ROW($132:$189)), ROW(A57)))),"")</f>
        <v/>
      </c>
      <c r="Y188" s="406"/>
    </row>
    <row r="189" spans="7:25" ht="13.8" thickBot="1" x14ac:dyDescent="0.3">
      <c r="G189" s="406"/>
      <c r="N189" s="147" t="str">
        <f t="shared" si="19"/>
        <v/>
      </c>
      <c r="O189" s="148" t="str">
        <f t="shared" si="20"/>
        <v/>
      </c>
      <c r="P189" s="149" t="str">
        <f t="shared" si="21"/>
        <v/>
      </c>
      <c r="R189" s="147" t="str">
        <f t="shared" si="22"/>
        <v/>
      </c>
      <c r="S189" s="148" t="str">
        <f t="shared" si="23"/>
        <v/>
      </c>
      <c r="T189" s="149" t="str">
        <f t="shared" si="24"/>
        <v/>
      </c>
      <c r="V189" s="163"/>
      <c r="W189" s="164"/>
      <c r="X189" s="171" t="str">
        <f t="array" ref="X189">IFERROR(IF(ROW(X58)&gt; COUNTA($T$132:$T$189), "",INDEX($T:$T, SMALL(IF(T$132:T$189&lt;&gt;"",
ROW($132:$189)), ROW(A58)))),"")</f>
        <v/>
      </c>
      <c r="Y189" s="406"/>
    </row>
    <row r="190" spans="7:25" x14ac:dyDescent="0.25">
      <c r="G190" s="406"/>
      <c r="H190" s="406"/>
      <c r="I190" s="406"/>
      <c r="J190" s="406"/>
      <c r="K190" s="406"/>
      <c r="L190" s="406"/>
      <c r="M190" s="406"/>
      <c r="N190" s="406"/>
      <c r="O190" s="406"/>
      <c r="P190" s="406"/>
      <c r="Q190" s="406"/>
      <c r="R190" s="406"/>
      <c r="S190" s="406"/>
      <c r="T190" s="406"/>
      <c r="U190" s="406"/>
      <c r="V190" s="406"/>
      <c r="W190" s="406"/>
      <c r="X190" s="406"/>
      <c r="Y190" s="406"/>
    </row>
  </sheetData>
  <sheetProtection algorithmName="SHA-512" hashValue="a807MPYXvCXfxqnTGglNoxxAn47hTku9M8wFk2aKP7COGBb2llhsEGEghNHAcu6FV1SW4y+kgz2NYL1SfQWgdw==" saltValue="vxovpWzbfaoom+btFH8Rfg==" spinCount="100000" sheet="1" objects="1" scenarios="1"/>
  <sortState ref="AF41:AH54">
    <sortCondition ref="AF41"/>
  </sortState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W67"/>
  <sheetViews>
    <sheetView zoomScale="80" zoomScaleNormal="80" workbookViewId="0">
      <selection sqref="A1:XFD1048576"/>
    </sheetView>
  </sheetViews>
  <sheetFormatPr baseColWidth="10" defaultColWidth="11.5546875" defaultRowHeight="13.2" x14ac:dyDescent="0.25"/>
  <cols>
    <col min="1" max="1" width="13.44140625" style="2" customWidth="1"/>
    <col min="2" max="2" width="10" style="2" customWidth="1"/>
    <col min="3" max="5" width="11.5546875" style="2"/>
    <col min="6" max="6" width="7.5546875" style="2" customWidth="1"/>
    <col min="7" max="8" width="3" style="2" customWidth="1"/>
    <col min="9" max="9" width="21.5546875" style="2" customWidth="1"/>
    <col min="10" max="10" width="6.5546875" style="2" customWidth="1"/>
    <col min="11" max="11" width="11.44140625" style="2" customWidth="1"/>
    <col min="12" max="13" width="11.5546875" style="2"/>
    <col min="14" max="14" width="7.5546875" style="2" customWidth="1"/>
    <col min="15" max="15" width="6.44140625" style="2" customWidth="1"/>
    <col min="16" max="16" width="3.6640625" style="2" customWidth="1"/>
    <col min="17" max="17" width="5.109375" style="2" customWidth="1"/>
    <col min="18" max="18" width="27.5546875" style="2" bestFit="1" customWidth="1"/>
    <col min="19" max="19" width="32.5546875" style="2" customWidth="1"/>
    <col min="20" max="20" width="34.88671875" style="2" customWidth="1"/>
    <col min="21" max="21" width="3.88671875" style="2" customWidth="1"/>
    <col min="22" max="22" width="32.5546875" style="2" customWidth="1"/>
    <col min="23" max="23" width="5.109375" style="2" customWidth="1"/>
    <col min="24" max="24" width="3.109375" style="2" customWidth="1"/>
    <col min="25" max="26" width="3.88671875" style="2" customWidth="1"/>
    <col min="27" max="27" width="5.88671875" style="2" customWidth="1"/>
    <col min="28" max="28" width="5.109375" style="2" customWidth="1"/>
    <col min="29" max="29" width="27.5546875" style="2" bestFit="1" customWidth="1"/>
    <col min="30" max="30" width="36" style="2" bestFit="1" customWidth="1"/>
    <col min="31" max="31" width="38.5546875" style="2" bestFit="1" customWidth="1"/>
    <col min="32" max="32" width="5.109375" style="2" customWidth="1"/>
    <col min="33" max="33" width="27.5546875" style="2" bestFit="1" customWidth="1"/>
    <col min="34" max="34" width="36" style="2" bestFit="1" customWidth="1"/>
    <col min="35" max="35" width="38.5546875" style="2" bestFit="1" customWidth="1"/>
    <col min="36" max="36" width="5.109375" style="2" customWidth="1"/>
    <col min="37" max="37" width="27.5546875" style="2" bestFit="1" customWidth="1"/>
    <col min="38" max="38" width="36" style="2" bestFit="1" customWidth="1"/>
    <col min="39" max="39" width="38.5546875" style="2" bestFit="1" customWidth="1"/>
    <col min="40" max="40" width="5.109375" style="2" customWidth="1"/>
    <col min="41" max="41" width="27.5546875" style="2" bestFit="1" customWidth="1"/>
    <col min="42" max="42" width="36" style="2" bestFit="1" customWidth="1"/>
    <col min="43" max="43" width="38.5546875" style="2" bestFit="1" customWidth="1"/>
    <col min="44" max="44" width="5.109375" style="2" customWidth="1"/>
    <col min="45" max="45" width="27.5546875" style="2" bestFit="1" customWidth="1"/>
    <col min="46" max="46" width="36" style="2" bestFit="1" customWidth="1"/>
    <col min="47" max="47" width="38.5546875" style="2" bestFit="1" customWidth="1"/>
    <col min="48" max="49" width="3.44140625" style="2" customWidth="1"/>
    <col min="50" max="16384" width="11.5546875" style="2"/>
  </cols>
  <sheetData>
    <row r="1" spans="1:49" ht="15.6" x14ac:dyDescent="0.3">
      <c r="Z1" s="293"/>
      <c r="AA1" s="294" t="s">
        <v>261</v>
      </c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</row>
    <row r="2" spans="1:49" ht="13.8" x14ac:dyDescent="0.25">
      <c r="H2" s="337"/>
      <c r="I2" s="338" t="s">
        <v>415</v>
      </c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</row>
    <row r="3" spans="1:49" ht="13.8" thickBot="1" x14ac:dyDescent="0.3">
      <c r="H3" s="337"/>
      <c r="Q3" s="154" t="s">
        <v>260</v>
      </c>
      <c r="V3" s="154" t="s">
        <v>285</v>
      </c>
      <c r="X3" s="337"/>
      <c r="Z3" s="409"/>
      <c r="AA3" s="3"/>
      <c r="AB3" s="154" t="s">
        <v>116</v>
      </c>
      <c r="AF3" s="154" t="s">
        <v>117</v>
      </c>
      <c r="AJ3" s="154" t="s">
        <v>118</v>
      </c>
      <c r="AN3" s="154" t="s">
        <v>119</v>
      </c>
      <c r="AR3" s="154" t="s">
        <v>257</v>
      </c>
      <c r="AW3" s="293"/>
    </row>
    <row r="4" spans="1:49" ht="13.8" thickBot="1" x14ac:dyDescent="0.3">
      <c r="A4" s="120" t="s">
        <v>120</v>
      </c>
      <c r="B4" s="121"/>
      <c r="C4" s="121"/>
      <c r="D4" s="121"/>
      <c r="E4" s="121"/>
      <c r="F4" s="121" t="s">
        <v>144</v>
      </c>
      <c r="H4" s="337"/>
      <c r="I4" s="161" t="s">
        <v>122</v>
      </c>
      <c r="J4" s="175"/>
      <c r="K4" s="175"/>
      <c r="L4" s="175"/>
      <c r="M4" s="175"/>
      <c r="N4" s="162" t="s">
        <v>144</v>
      </c>
      <c r="P4" s="2">
        <v>1</v>
      </c>
      <c r="R4" s="3" t="s">
        <v>129</v>
      </c>
      <c r="S4" s="3" t="s">
        <v>130</v>
      </c>
      <c r="T4" s="3" t="s">
        <v>131</v>
      </c>
      <c r="V4" s="3"/>
      <c r="X4" s="337"/>
      <c r="Z4" s="410"/>
      <c r="AA4" s="2">
        <v>1</v>
      </c>
      <c r="AB4" s="339" t="s">
        <v>268</v>
      </c>
      <c r="AC4" s="340" t="s">
        <v>265</v>
      </c>
      <c r="AD4" s="340" t="s">
        <v>266</v>
      </c>
      <c r="AE4" s="342" t="s">
        <v>267</v>
      </c>
      <c r="AF4" s="339" t="s">
        <v>269</v>
      </c>
      <c r="AG4" s="340" t="s">
        <v>270</v>
      </c>
      <c r="AH4" s="340" t="s">
        <v>271</v>
      </c>
      <c r="AI4" s="342" t="s">
        <v>272</v>
      </c>
      <c r="AJ4" s="339" t="s">
        <v>273</v>
      </c>
      <c r="AK4" s="340" t="s">
        <v>274</v>
      </c>
      <c r="AL4" s="340" t="s">
        <v>275</v>
      </c>
      <c r="AM4" s="342" t="s">
        <v>276</v>
      </c>
      <c r="AN4" s="339" t="s">
        <v>277</v>
      </c>
      <c r="AO4" s="340" t="s">
        <v>278</v>
      </c>
      <c r="AP4" s="340" t="s">
        <v>279</v>
      </c>
      <c r="AQ4" s="342" t="s">
        <v>280</v>
      </c>
      <c r="AR4" s="339" t="s">
        <v>281</v>
      </c>
      <c r="AS4" s="340" t="s">
        <v>282</v>
      </c>
      <c r="AT4" s="340" t="s">
        <v>283</v>
      </c>
      <c r="AU4" s="342" t="s">
        <v>284</v>
      </c>
      <c r="AW4" s="293"/>
    </row>
    <row r="5" spans="1:49" ht="13.8" thickBot="1" x14ac:dyDescent="0.3">
      <c r="A5" s="135"/>
      <c r="B5" s="137"/>
      <c r="C5" s="151"/>
      <c r="D5" s="151"/>
      <c r="E5" s="151"/>
      <c r="F5" s="152"/>
      <c r="H5" s="337"/>
      <c r="I5" s="147">
        <f>IFERROR(Werte!D7,"NIL")</f>
        <v>0</v>
      </c>
      <c r="J5" s="148" t="str">
        <f>IFERROR(VLOOKUP($I$5,$A$5:$F$10,2,FALSE),"NIL")</f>
        <v>NIL</v>
      </c>
      <c r="K5" s="148" t="str">
        <f>IFERROR(VLOOKUP($I$5,$A$5:$F$10,3,FALSE),"NIL")</f>
        <v>NIL</v>
      </c>
      <c r="L5" s="148" t="str">
        <f>IFERROR(VLOOKUP($I$5,$A$5:$F$10,4,FALSE),"NIL")</f>
        <v>NIL</v>
      </c>
      <c r="M5" s="148" t="str">
        <f>IFERROR(VLOOKUP($I$5,$A$5:$F$10,5,FALSE),"NIL")</f>
        <v>NIL</v>
      </c>
      <c r="N5" s="149" t="str">
        <f>IFERROR(VLOOKUP($I$5,$A$5:$F$10,6,FALSE),"NIL")</f>
        <v>NIL</v>
      </c>
      <c r="P5" s="2">
        <v>2</v>
      </c>
      <c r="Q5" s="411"/>
      <c r="R5" s="412"/>
      <c r="S5" s="412"/>
      <c r="T5" s="413"/>
      <c r="V5" s="411"/>
      <c r="W5" s="414"/>
      <c r="X5" s="415"/>
      <c r="Z5" s="293"/>
      <c r="AA5" s="2">
        <v>2</v>
      </c>
      <c r="AB5" s="343"/>
      <c r="AC5" s="344"/>
      <c r="AD5" s="344"/>
      <c r="AE5" s="345"/>
      <c r="AF5" s="343"/>
      <c r="AG5" s="344"/>
      <c r="AH5" s="344"/>
      <c r="AI5" s="345"/>
      <c r="AJ5" s="343"/>
      <c r="AK5" s="344"/>
      <c r="AL5" s="344"/>
      <c r="AM5" s="345"/>
      <c r="AN5" s="343"/>
      <c r="AO5" s="344"/>
      <c r="AP5" s="344"/>
      <c r="AQ5" s="345"/>
      <c r="AR5" s="343"/>
      <c r="AS5" s="344"/>
      <c r="AT5" s="344"/>
      <c r="AU5" s="345"/>
      <c r="AW5" s="293"/>
    </row>
    <row r="6" spans="1:49" ht="13.8" thickBot="1" x14ac:dyDescent="0.3">
      <c r="A6" s="124" t="s">
        <v>116</v>
      </c>
      <c r="B6" s="123" t="s">
        <v>268</v>
      </c>
      <c r="C6" s="123" t="s">
        <v>265</v>
      </c>
      <c r="D6" s="123" t="s">
        <v>266</v>
      </c>
      <c r="E6" s="123" t="s">
        <v>267</v>
      </c>
      <c r="F6" s="150">
        <v>1</v>
      </c>
      <c r="H6" s="337"/>
      <c r="P6" s="2">
        <v>3</v>
      </c>
      <c r="Q6" s="346" t="str">
        <f t="shared" ref="Q6:Q20" si="0">IFERROR(IF(HLOOKUP($J$5,$AB$4:$AU$20,$AA6,FALSE)="","",HLOOKUP($J$5,$AB$4:$AU$20,$AA6,FALSE)),"")</f>
        <v/>
      </c>
      <c r="R6" s="304" t="str">
        <f t="shared" ref="R6:R20" si="1">IFERROR(IF(HLOOKUP($K$5,$AB$4:$AU$20,$AA6,FALSE)="","",HLOOKUP($K$5,$AB$4:$AU$20,$AA6,FALSE)),"")</f>
        <v/>
      </c>
      <c r="S6" s="347" t="str">
        <f t="shared" ref="S6:S20" si="2">IFERROR(IF(HLOOKUP($L$5,$AB$4:$AU$20,$AA6,FALSE)="","",HLOOKUP($L$5,$AB$4:$AU$20,$AA6,FALSE)),"")</f>
        <v/>
      </c>
      <c r="T6" s="349" t="str">
        <f t="shared" ref="T6:T20" si="3">IFERROR(IF(HLOOKUP($M$5,$AB$4:$AU$20,$AA6,FALSE)="","",HLOOKUP($M$5,$AB$4:$AU$20,$AA6,FALSE)),"")</f>
        <v/>
      </c>
      <c r="V6" s="308" t="str">
        <f t="shared" ref="V6:V20" si="4">IFERROR(IF(HLOOKUP($I$8,$Q$4:$T$20,P6,FALSE)="","",HLOOKUP($I$8,$Q$4:$T$20,P6,FALSE)),"")</f>
        <v/>
      </c>
      <c r="W6" s="416" t="str">
        <f t="shared" ref="W6:W20" si="5">Q6</f>
        <v/>
      </c>
      <c r="X6" s="415"/>
      <c r="Z6" s="293"/>
      <c r="AA6" s="2">
        <v>3</v>
      </c>
      <c r="AB6" s="346">
        <v>1</v>
      </c>
      <c r="AC6" s="304" t="s">
        <v>45</v>
      </c>
      <c r="AD6" s="347" t="s">
        <v>185</v>
      </c>
      <c r="AE6" s="349" t="s">
        <v>196</v>
      </c>
      <c r="AF6" s="346">
        <v>1</v>
      </c>
      <c r="AG6" s="304" t="s">
        <v>45</v>
      </c>
      <c r="AH6" s="347" t="s">
        <v>172</v>
      </c>
      <c r="AI6" s="349" t="s">
        <v>196</v>
      </c>
      <c r="AJ6" s="346">
        <v>1</v>
      </c>
      <c r="AK6" s="304" t="s">
        <v>45</v>
      </c>
      <c r="AL6" s="347" t="s">
        <v>198</v>
      </c>
      <c r="AM6" s="349" t="s">
        <v>196</v>
      </c>
      <c r="AN6" s="346">
        <v>1</v>
      </c>
      <c r="AO6" s="304"/>
      <c r="AP6" s="347"/>
      <c r="AQ6" s="349"/>
      <c r="AR6" s="346">
        <v>1</v>
      </c>
      <c r="AS6" s="304"/>
      <c r="AT6" s="347"/>
      <c r="AU6" s="349"/>
      <c r="AW6" s="293"/>
    </row>
    <row r="7" spans="1:49" x14ac:dyDescent="0.25">
      <c r="A7" s="124" t="s">
        <v>117</v>
      </c>
      <c r="B7" s="123" t="s">
        <v>269</v>
      </c>
      <c r="C7" s="123" t="s">
        <v>270</v>
      </c>
      <c r="D7" s="123" t="s">
        <v>271</v>
      </c>
      <c r="E7" s="123" t="s">
        <v>272</v>
      </c>
      <c r="F7" s="150">
        <v>2</v>
      </c>
      <c r="H7" s="337"/>
      <c r="I7" s="417" t="s">
        <v>132</v>
      </c>
      <c r="P7" s="2">
        <v>4</v>
      </c>
      <c r="Q7" s="346" t="str">
        <f t="shared" si="0"/>
        <v/>
      </c>
      <c r="R7" s="304" t="str">
        <f t="shared" si="1"/>
        <v/>
      </c>
      <c r="S7" s="347" t="str">
        <f t="shared" si="2"/>
        <v/>
      </c>
      <c r="T7" s="349" t="str">
        <f t="shared" si="3"/>
        <v/>
      </c>
      <c r="V7" s="308" t="str">
        <f t="shared" si="4"/>
        <v/>
      </c>
      <c r="W7" s="416" t="str">
        <f t="shared" si="5"/>
        <v/>
      </c>
      <c r="X7" s="415"/>
      <c r="Z7" s="293"/>
      <c r="AA7" s="2">
        <v>4</v>
      </c>
      <c r="AB7" s="346">
        <v>2</v>
      </c>
      <c r="AC7" s="304" t="s">
        <v>181</v>
      </c>
      <c r="AD7" s="347" t="s">
        <v>173</v>
      </c>
      <c r="AE7" s="349" t="s">
        <v>193</v>
      </c>
      <c r="AF7" s="346">
        <v>2</v>
      </c>
      <c r="AG7" s="304" t="s">
        <v>46</v>
      </c>
      <c r="AH7" s="347" t="s">
        <v>180</v>
      </c>
      <c r="AI7" s="349" t="s">
        <v>194</v>
      </c>
      <c r="AJ7" s="346">
        <v>2</v>
      </c>
      <c r="AK7" s="304" t="s">
        <v>46</v>
      </c>
      <c r="AL7" s="347" t="s">
        <v>180</v>
      </c>
      <c r="AM7" s="349" t="s">
        <v>201</v>
      </c>
      <c r="AN7" s="346">
        <v>2</v>
      </c>
      <c r="AO7" s="304"/>
      <c r="AP7" s="347"/>
      <c r="AQ7" s="349"/>
      <c r="AR7" s="346">
        <v>2</v>
      </c>
      <c r="AS7" s="304"/>
      <c r="AT7" s="347"/>
      <c r="AU7" s="349"/>
      <c r="AW7" s="293"/>
    </row>
    <row r="8" spans="1:49" ht="13.8" thickBot="1" x14ac:dyDescent="0.3">
      <c r="A8" s="124" t="s">
        <v>118</v>
      </c>
      <c r="B8" s="123" t="s">
        <v>273</v>
      </c>
      <c r="C8" s="123" t="s">
        <v>274</v>
      </c>
      <c r="D8" s="123" t="s">
        <v>275</v>
      </c>
      <c r="E8" s="123" t="s">
        <v>276</v>
      </c>
      <c r="F8" s="150">
        <v>3</v>
      </c>
      <c r="G8" s="123"/>
      <c r="H8" s="259"/>
      <c r="I8" s="418" t="str">
        <f>IFERROR(Werte!D4,"NIL")</f>
        <v>Deutsch</v>
      </c>
      <c r="P8" s="2">
        <v>5</v>
      </c>
      <c r="Q8" s="346" t="str">
        <f t="shared" si="0"/>
        <v/>
      </c>
      <c r="R8" s="304" t="str">
        <f t="shared" si="1"/>
        <v/>
      </c>
      <c r="S8" s="347" t="str">
        <f t="shared" si="2"/>
        <v/>
      </c>
      <c r="T8" s="349" t="str">
        <f t="shared" si="3"/>
        <v/>
      </c>
      <c r="V8" s="308" t="str">
        <f t="shared" si="4"/>
        <v/>
      </c>
      <c r="W8" s="416" t="str">
        <f t="shared" si="5"/>
        <v/>
      </c>
      <c r="X8" s="415"/>
      <c r="Z8" s="293"/>
      <c r="AA8" s="2">
        <v>5</v>
      </c>
      <c r="AB8" s="346">
        <v>3</v>
      </c>
      <c r="AC8" s="304" t="s">
        <v>184</v>
      </c>
      <c r="AD8" s="347" t="s">
        <v>187</v>
      </c>
      <c r="AE8" s="349" t="s">
        <v>192</v>
      </c>
      <c r="AF8" s="346">
        <v>3</v>
      </c>
      <c r="AG8" s="304" t="s">
        <v>47</v>
      </c>
      <c r="AH8" s="347" t="s">
        <v>175</v>
      </c>
      <c r="AI8" s="349" t="s">
        <v>192</v>
      </c>
      <c r="AJ8" s="346">
        <v>3</v>
      </c>
      <c r="AK8" s="304" t="s">
        <v>47</v>
      </c>
      <c r="AL8" s="347" t="s">
        <v>175</v>
      </c>
      <c r="AM8" s="349" t="s">
        <v>192</v>
      </c>
      <c r="AN8" s="346">
        <v>3</v>
      </c>
      <c r="AO8" s="304"/>
      <c r="AP8" s="347"/>
      <c r="AQ8" s="349"/>
      <c r="AR8" s="346">
        <v>3</v>
      </c>
      <c r="AS8" s="304"/>
      <c r="AT8" s="347"/>
      <c r="AU8" s="349"/>
      <c r="AW8" s="293"/>
    </row>
    <row r="9" spans="1:49" ht="13.8" thickBot="1" x14ac:dyDescent="0.3">
      <c r="A9" s="124"/>
      <c r="B9" s="123" t="s">
        <v>277</v>
      </c>
      <c r="C9" s="123" t="s">
        <v>278</v>
      </c>
      <c r="D9" s="123" t="s">
        <v>279</v>
      </c>
      <c r="E9" s="123" t="s">
        <v>280</v>
      </c>
      <c r="F9" s="150">
        <v>4</v>
      </c>
      <c r="G9" s="123"/>
      <c r="H9" s="259"/>
      <c r="P9" s="2">
        <v>6</v>
      </c>
      <c r="Q9" s="346" t="str">
        <f t="shared" si="0"/>
        <v/>
      </c>
      <c r="R9" s="304" t="str">
        <f t="shared" si="1"/>
        <v/>
      </c>
      <c r="S9" s="347" t="str">
        <f t="shared" si="2"/>
        <v/>
      </c>
      <c r="T9" s="349" t="str">
        <f t="shared" si="3"/>
        <v/>
      </c>
      <c r="V9" s="308" t="str">
        <f t="shared" si="4"/>
        <v/>
      </c>
      <c r="W9" s="416" t="str">
        <f t="shared" si="5"/>
        <v/>
      </c>
      <c r="X9" s="415"/>
      <c r="Z9" s="293"/>
      <c r="AA9" s="2">
        <v>6</v>
      </c>
      <c r="AB9" s="346">
        <v>4</v>
      </c>
      <c r="AC9" s="304" t="s">
        <v>42</v>
      </c>
      <c r="AD9" s="347" t="s">
        <v>176</v>
      </c>
      <c r="AE9" s="349" t="s">
        <v>191</v>
      </c>
      <c r="AF9" s="346">
        <v>4</v>
      </c>
      <c r="AG9" s="304" t="s">
        <v>42</v>
      </c>
      <c r="AH9" s="347" t="s">
        <v>176</v>
      </c>
      <c r="AI9" s="349" t="s">
        <v>191</v>
      </c>
      <c r="AJ9" s="346">
        <v>4</v>
      </c>
      <c r="AK9" s="304" t="s">
        <v>42</v>
      </c>
      <c r="AL9" s="347" t="s">
        <v>176</v>
      </c>
      <c r="AM9" s="349" t="s">
        <v>191</v>
      </c>
      <c r="AN9" s="346">
        <v>4</v>
      </c>
      <c r="AO9" s="304"/>
      <c r="AP9" s="347"/>
      <c r="AQ9" s="349"/>
      <c r="AR9" s="346">
        <v>4</v>
      </c>
      <c r="AS9" s="304"/>
      <c r="AT9" s="347"/>
      <c r="AU9" s="349"/>
      <c r="AW9" s="293"/>
    </row>
    <row r="10" spans="1:49" ht="13.8" thickBot="1" x14ac:dyDescent="0.3">
      <c r="A10" s="382"/>
      <c r="B10" s="173" t="s">
        <v>281</v>
      </c>
      <c r="C10" s="174" t="s">
        <v>282</v>
      </c>
      <c r="D10" s="174" t="s">
        <v>283</v>
      </c>
      <c r="E10" s="174" t="s">
        <v>284</v>
      </c>
      <c r="F10" s="383">
        <v>5</v>
      </c>
      <c r="G10" s="369"/>
      <c r="H10" s="384"/>
      <c r="I10" s="161" t="s">
        <v>151</v>
      </c>
      <c r="J10" s="162" t="s">
        <v>144</v>
      </c>
      <c r="P10" s="2">
        <v>7</v>
      </c>
      <c r="Q10" s="346" t="str">
        <f t="shared" si="0"/>
        <v/>
      </c>
      <c r="R10" s="304" t="str">
        <f t="shared" si="1"/>
        <v/>
      </c>
      <c r="S10" s="347" t="str">
        <f t="shared" si="2"/>
        <v/>
      </c>
      <c r="T10" s="349" t="str">
        <f t="shared" si="3"/>
        <v/>
      </c>
      <c r="V10" s="308" t="str">
        <f t="shared" si="4"/>
        <v/>
      </c>
      <c r="W10" s="416" t="str">
        <f t="shared" si="5"/>
        <v/>
      </c>
      <c r="X10" s="415"/>
      <c r="Z10" s="293"/>
      <c r="AA10" s="2">
        <v>7</v>
      </c>
      <c r="AB10" s="346">
        <v>5</v>
      </c>
      <c r="AC10" s="304" t="s">
        <v>182</v>
      </c>
      <c r="AD10" s="347" t="s">
        <v>186</v>
      </c>
      <c r="AE10" s="349" t="s">
        <v>188</v>
      </c>
      <c r="AF10" s="346">
        <v>5</v>
      </c>
      <c r="AG10" s="304" t="s">
        <v>174</v>
      </c>
      <c r="AH10" s="347" t="s">
        <v>177</v>
      </c>
      <c r="AI10" s="349" t="s">
        <v>195</v>
      </c>
      <c r="AJ10" s="346">
        <v>5</v>
      </c>
      <c r="AK10" s="304" t="s">
        <v>197</v>
      </c>
      <c r="AL10" s="347" t="s">
        <v>199</v>
      </c>
      <c r="AM10" s="349" t="s">
        <v>202</v>
      </c>
      <c r="AN10" s="346">
        <v>5</v>
      </c>
      <c r="AO10" s="304"/>
      <c r="AP10" s="347"/>
      <c r="AQ10" s="349"/>
      <c r="AR10" s="346">
        <v>5</v>
      </c>
      <c r="AS10" s="304"/>
      <c r="AT10" s="347"/>
      <c r="AU10" s="349"/>
      <c r="AW10" s="293"/>
    </row>
    <row r="11" spans="1:49" ht="13.8" thickBot="1" x14ac:dyDescent="0.3">
      <c r="H11" s="337"/>
      <c r="I11" s="147">
        <f>IFERROR('KV Massnahmen'!B6,"NIL")</f>
        <v>0</v>
      </c>
      <c r="J11" s="149" t="str">
        <f>IFERROR(VLOOKUP(I11,V6:W20,2,FALSE),"NIL")</f>
        <v>NIL</v>
      </c>
      <c r="P11" s="2">
        <v>8</v>
      </c>
      <c r="Q11" s="346" t="str">
        <f t="shared" si="0"/>
        <v/>
      </c>
      <c r="R11" s="304" t="str">
        <f t="shared" si="1"/>
        <v/>
      </c>
      <c r="S11" s="347" t="str">
        <f t="shared" si="2"/>
        <v/>
      </c>
      <c r="T11" s="349" t="str">
        <f t="shared" si="3"/>
        <v/>
      </c>
      <c r="V11" s="308" t="str">
        <f t="shared" si="4"/>
        <v/>
      </c>
      <c r="W11" s="416" t="str">
        <f t="shared" si="5"/>
        <v/>
      </c>
      <c r="X11" s="415"/>
      <c r="Z11" s="293"/>
      <c r="AA11" s="2">
        <v>8</v>
      </c>
      <c r="AB11" s="346">
        <v>6</v>
      </c>
      <c r="AC11" s="348" t="s">
        <v>43</v>
      </c>
      <c r="AD11" s="347" t="s">
        <v>178</v>
      </c>
      <c r="AE11" s="349" t="s">
        <v>189</v>
      </c>
      <c r="AF11" s="346">
        <v>6</v>
      </c>
      <c r="AG11" s="348" t="s">
        <v>43</v>
      </c>
      <c r="AH11" s="347" t="s">
        <v>178</v>
      </c>
      <c r="AI11" s="349" t="s">
        <v>189</v>
      </c>
      <c r="AJ11" s="346">
        <v>6</v>
      </c>
      <c r="AK11" s="348" t="s">
        <v>43</v>
      </c>
      <c r="AL11" s="347" t="s">
        <v>178</v>
      </c>
      <c r="AM11" s="349" t="s">
        <v>203</v>
      </c>
      <c r="AN11" s="346">
        <v>6</v>
      </c>
      <c r="AO11" s="348"/>
      <c r="AP11" s="347"/>
      <c r="AQ11" s="349"/>
      <c r="AR11" s="346">
        <v>6</v>
      </c>
      <c r="AS11" s="348"/>
      <c r="AT11" s="347"/>
      <c r="AU11" s="349"/>
      <c r="AW11" s="293"/>
    </row>
    <row r="12" spans="1:49" x14ac:dyDescent="0.25">
      <c r="H12" s="337"/>
      <c r="M12" s="1"/>
      <c r="P12" s="2">
        <v>9</v>
      </c>
      <c r="Q12" s="346" t="str">
        <f t="shared" si="0"/>
        <v/>
      </c>
      <c r="R12" s="304" t="str">
        <f t="shared" si="1"/>
        <v/>
      </c>
      <c r="S12" s="347" t="str">
        <f t="shared" si="2"/>
        <v/>
      </c>
      <c r="T12" s="349" t="str">
        <f t="shared" si="3"/>
        <v/>
      </c>
      <c r="V12" s="308" t="str">
        <f t="shared" si="4"/>
        <v/>
      </c>
      <c r="W12" s="416" t="str">
        <f t="shared" si="5"/>
        <v/>
      </c>
      <c r="X12" s="415"/>
      <c r="Z12" s="293"/>
      <c r="AA12" s="2">
        <v>9</v>
      </c>
      <c r="AB12" s="346">
        <v>7</v>
      </c>
      <c r="AC12" s="304" t="s">
        <v>183</v>
      </c>
      <c r="AD12" s="347" t="s">
        <v>179</v>
      </c>
      <c r="AE12" s="349" t="s">
        <v>190</v>
      </c>
      <c r="AF12" s="346">
        <v>7</v>
      </c>
      <c r="AG12" s="304" t="s">
        <v>183</v>
      </c>
      <c r="AH12" s="347" t="s">
        <v>179</v>
      </c>
      <c r="AI12" s="349" t="s">
        <v>190</v>
      </c>
      <c r="AJ12" s="346">
        <v>7</v>
      </c>
      <c r="AK12" s="304" t="s">
        <v>183</v>
      </c>
      <c r="AL12" s="347" t="s">
        <v>200</v>
      </c>
      <c r="AM12" s="349" t="s">
        <v>190</v>
      </c>
      <c r="AN12" s="346">
        <v>7</v>
      </c>
      <c r="AO12" s="304"/>
      <c r="AP12" s="347"/>
      <c r="AQ12" s="349"/>
      <c r="AR12" s="346">
        <v>7</v>
      </c>
      <c r="AS12" s="304"/>
      <c r="AT12" s="347"/>
      <c r="AU12" s="349"/>
      <c r="AW12" s="293"/>
    </row>
    <row r="13" spans="1:49" x14ac:dyDescent="0.25">
      <c r="H13" s="337"/>
      <c r="M13" s="123"/>
      <c r="P13" s="2">
        <v>10</v>
      </c>
      <c r="Q13" s="346" t="str">
        <f t="shared" si="0"/>
        <v/>
      </c>
      <c r="R13" s="304" t="str">
        <f t="shared" si="1"/>
        <v/>
      </c>
      <c r="S13" s="347" t="str">
        <f t="shared" si="2"/>
        <v/>
      </c>
      <c r="T13" s="349" t="str">
        <f t="shared" si="3"/>
        <v/>
      </c>
      <c r="V13" s="308" t="str">
        <f t="shared" si="4"/>
        <v/>
      </c>
      <c r="W13" s="416" t="str">
        <f t="shared" si="5"/>
        <v/>
      </c>
      <c r="X13" s="415"/>
      <c r="Z13" s="293"/>
      <c r="AA13" s="2">
        <v>10</v>
      </c>
      <c r="AB13" s="346">
        <v>8</v>
      </c>
      <c r="AC13" s="347"/>
      <c r="AD13" s="347"/>
      <c r="AE13" s="349"/>
      <c r="AF13" s="346">
        <v>8</v>
      </c>
      <c r="AG13" s="347"/>
      <c r="AH13" s="347"/>
      <c r="AI13" s="349"/>
      <c r="AJ13" s="346">
        <v>8</v>
      </c>
      <c r="AK13" s="347"/>
      <c r="AL13" s="347"/>
      <c r="AM13" s="349"/>
      <c r="AN13" s="346">
        <v>8</v>
      </c>
      <c r="AO13" s="347"/>
      <c r="AP13" s="347"/>
      <c r="AQ13" s="349"/>
      <c r="AR13" s="346">
        <v>8</v>
      </c>
      <c r="AS13" s="347"/>
      <c r="AT13" s="347"/>
      <c r="AU13" s="349"/>
      <c r="AW13" s="293"/>
    </row>
    <row r="14" spans="1:49" x14ac:dyDescent="0.25">
      <c r="H14" s="337"/>
      <c r="P14" s="2">
        <v>11</v>
      </c>
      <c r="Q14" s="346" t="str">
        <f t="shared" si="0"/>
        <v/>
      </c>
      <c r="R14" s="304" t="str">
        <f t="shared" si="1"/>
        <v/>
      </c>
      <c r="S14" s="347" t="str">
        <f t="shared" si="2"/>
        <v/>
      </c>
      <c r="T14" s="349" t="str">
        <f t="shared" si="3"/>
        <v/>
      </c>
      <c r="V14" s="308" t="str">
        <f t="shared" si="4"/>
        <v/>
      </c>
      <c r="W14" s="416" t="str">
        <f t="shared" si="5"/>
        <v/>
      </c>
      <c r="X14" s="415"/>
      <c r="Z14" s="293"/>
      <c r="AA14" s="2">
        <v>11</v>
      </c>
      <c r="AB14" s="346">
        <v>9</v>
      </c>
      <c r="AC14" s="348"/>
      <c r="AD14" s="347"/>
      <c r="AE14" s="349"/>
      <c r="AF14" s="346">
        <v>9</v>
      </c>
      <c r="AG14" s="348"/>
      <c r="AH14" s="347"/>
      <c r="AI14" s="349"/>
      <c r="AJ14" s="346">
        <v>9</v>
      </c>
      <c r="AK14" s="348"/>
      <c r="AL14" s="347"/>
      <c r="AM14" s="349"/>
      <c r="AN14" s="346">
        <v>9</v>
      </c>
      <c r="AO14" s="348"/>
      <c r="AP14" s="347"/>
      <c r="AQ14" s="349"/>
      <c r="AR14" s="346">
        <v>9</v>
      </c>
      <c r="AS14" s="348"/>
      <c r="AT14" s="347"/>
      <c r="AU14" s="349"/>
      <c r="AW14" s="293"/>
    </row>
    <row r="15" spans="1:49" x14ac:dyDescent="0.25">
      <c r="H15" s="337"/>
      <c r="I15" s="34"/>
      <c r="J15" s="34"/>
      <c r="P15" s="2">
        <v>12</v>
      </c>
      <c r="Q15" s="346" t="str">
        <f t="shared" si="0"/>
        <v/>
      </c>
      <c r="R15" s="304" t="str">
        <f t="shared" si="1"/>
        <v/>
      </c>
      <c r="S15" s="347" t="str">
        <f t="shared" si="2"/>
        <v/>
      </c>
      <c r="T15" s="349" t="str">
        <f t="shared" si="3"/>
        <v/>
      </c>
      <c r="V15" s="308" t="str">
        <f t="shared" si="4"/>
        <v/>
      </c>
      <c r="W15" s="416" t="str">
        <f t="shared" si="5"/>
        <v/>
      </c>
      <c r="X15" s="415"/>
      <c r="Z15" s="293"/>
      <c r="AA15" s="2">
        <v>12</v>
      </c>
      <c r="AB15" s="346">
        <v>10</v>
      </c>
      <c r="AC15" s="347"/>
      <c r="AD15" s="347"/>
      <c r="AE15" s="349"/>
      <c r="AF15" s="346">
        <v>10</v>
      </c>
      <c r="AG15" s="347"/>
      <c r="AH15" s="347"/>
      <c r="AI15" s="349"/>
      <c r="AJ15" s="346">
        <v>10</v>
      </c>
      <c r="AK15" s="347"/>
      <c r="AL15" s="347"/>
      <c r="AM15" s="349"/>
      <c r="AN15" s="346">
        <v>10</v>
      </c>
      <c r="AO15" s="347"/>
      <c r="AP15" s="347"/>
      <c r="AQ15" s="349"/>
      <c r="AR15" s="346">
        <v>10</v>
      </c>
      <c r="AS15" s="347"/>
      <c r="AT15" s="347"/>
      <c r="AU15" s="349"/>
      <c r="AW15" s="293"/>
    </row>
    <row r="16" spans="1:49" x14ac:dyDescent="0.25">
      <c r="H16" s="337"/>
      <c r="I16" s="121"/>
      <c r="J16" s="121"/>
      <c r="P16" s="2">
        <v>13</v>
      </c>
      <c r="Q16" s="346" t="str">
        <f t="shared" si="0"/>
        <v/>
      </c>
      <c r="R16" s="304" t="str">
        <f t="shared" si="1"/>
        <v/>
      </c>
      <c r="S16" s="347" t="str">
        <f t="shared" si="2"/>
        <v/>
      </c>
      <c r="T16" s="349" t="str">
        <f t="shared" si="3"/>
        <v/>
      </c>
      <c r="V16" s="308" t="str">
        <f t="shared" si="4"/>
        <v/>
      </c>
      <c r="W16" s="416" t="str">
        <f t="shared" si="5"/>
        <v/>
      </c>
      <c r="X16" s="415"/>
      <c r="Z16" s="293"/>
      <c r="AA16" s="2">
        <v>13</v>
      </c>
      <c r="AB16" s="346">
        <v>11</v>
      </c>
      <c r="AC16" s="347"/>
      <c r="AD16" s="347"/>
      <c r="AE16" s="349"/>
      <c r="AF16" s="346">
        <v>11</v>
      </c>
      <c r="AG16" s="347"/>
      <c r="AH16" s="347"/>
      <c r="AI16" s="349"/>
      <c r="AJ16" s="346">
        <v>11</v>
      </c>
      <c r="AK16" s="347"/>
      <c r="AL16" s="347"/>
      <c r="AM16" s="349"/>
      <c r="AN16" s="346">
        <v>11</v>
      </c>
      <c r="AO16" s="347"/>
      <c r="AP16" s="347"/>
      <c r="AQ16" s="349"/>
      <c r="AR16" s="346">
        <v>11</v>
      </c>
      <c r="AS16" s="347"/>
      <c r="AT16" s="347"/>
      <c r="AU16" s="349"/>
      <c r="AW16" s="293"/>
    </row>
    <row r="17" spans="8:49" x14ac:dyDescent="0.25">
      <c r="H17" s="337"/>
      <c r="I17" s="123"/>
      <c r="J17" s="123"/>
      <c r="P17" s="2">
        <v>14</v>
      </c>
      <c r="Q17" s="346" t="str">
        <f t="shared" si="0"/>
        <v/>
      </c>
      <c r="R17" s="304" t="str">
        <f t="shared" si="1"/>
        <v/>
      </c>
      <c r="S17" s="347" t="str">
        <f t="shared" si="2"/>
        <v/>
      </c>
      <c r="T17" s="349" t="str">
        <f t="shared" si="3"/>
        <v/>
      </c>
      <c r="V17" s="308" t="str">
        <f t="shared" si="4"/>
        <v/>
      </c>
      <c r="W17" s="416" t="str">
        <f t="shared" si="5"/>
        <v/>
      </c>
      <c r="X17" s="415"/>
      <c r="Z17" s="293"/>
      <c r="AA17" s="2">
        <v>14</v>
      </c>
      <c r="AB17" s="346">
        <v>12</v>
      </c>
      <c r="AC17" s="347"/>
      <c r="AD17" s="347"/>
      <c r="AE17" s="349"/>
      <c r="AF17" s="346">
        <v>12</v>
      </c>
      <c r="AG17" s="347"/>
      <c r="AH17" s="347"/>
      <c r="AI17" s="349"/>
      <c r="AJ17" s="346">
        <v>12</v>
      </c>
      <c r="AK17" s="347"/>
      <c r="AL17" s="347"/>
      <c r="AM17" s="349"/>
      <c r="AN17" s="346">
        <v>12</v>
      </c>
      <c r="AO17" s="347"/>
      <c r="AP17" s="347"/>
      <c r="AQ17" s="349"/>
      <c r="AR17" s="346">
        <v>12</v>
      </c>
      <c r="AS17" s="347"/>
      <c r="AT17" s="347"/>
      <c r="AU17" s="349"/>
      <c r="AW17" s="293"/>
    </row>
    <row r="18" spans="8:49" x14ac:dyDescent="0.25">
      <c r="H18" s="337"/>
      <c r="I18" s="34"/>
      <c r="J18" s="34"/>
      <c r="P18" s="2">
        <v>15</v>
      </c>
      <c r="Q18" s="346" t="str">
        <f t="shared" si="0"/>
        <v/>
      </c>
      <c r="R18" s="304" t="str">
        <f t="shared" si="1"/>
        <v/>
      </c>
      <c r="S18" s="347" t="str">
        <f t="shared" si="2"/>
        <v/>
      </c>
      <c r="T18" s="349" t="str">
        <f t="shared" si="3"/>
        <v/>
      </c>
      <c r="V18" s="308" t="str">
        <f t="shared" si="4"/>
        <v/>
      </c>
      <c r="W18" s="416" t="str">
        <f t="shared" si="5"/>
        <v/>
      </c>
      <c r="X18" s="415"/>
      <c r="Z18" s="293"/>
      <c r="AA18" s="2">
        <v>15</v>
      </c>
      <c r="AB18" s="346">
        <v>13</v>
      </c>
      <c r="AC18" s="347"/>
      <c r="AD18" s="347"/>
      <c r="AE18" s="349"/>
      <c r="AF18" s="346">
        <v>13</v>
      </c>
      <c r="AG18" s="347"/>
      <c r="AH18" s="347"/>
      <c r="AI18" s="349"/>
      <c r="AJ18" s="346">
        <v>13</v>
      </c>
      <c r="AK18" s="347"/>
      <c r="AL18" s="347"/>
      <c r="AM18" s="349"/>
      <c r="AN18" s="346">
        <v>13</v>
      </c>
      <c r="AO18" s="347"/>
      <c r="AP18" s="347"/>
      <c r="AQ18" s="349"/>
      <c r="AR18" s="346">
        <v>13</v>
      </c>
      <c r="AS18" s="347"/>
      <c r="AT18" s="347"/>
      <c r="AU18" s="349"/>
      <c r="AW18" s="293"/>
    </row>
    <row r="19" spans="8:49" x14ac:dyDescent="0.25">
      <c r="H19" s="337"/>
      <c r="P19" s="2">
        <v>16</v>
      </c>
      <c r="Q19" s="346" t="str">
        <f t="shared" si="0"/>
        <v/>
      </c>
      <c r="R19" s="304" t="str">
        <f t="shared" si="1"/>
        <v/>
      </c>
      <c r="S19" s="347" t="str">
        <f t="shared" si="2"/>
        <v/>
      </c>
      <c r="T19" s="349" t="str">
        <f t="shared" si="3"/>
        <v/>
      </c>
      <c r="V19" s="308" t="str">
        <f t="shared" si="4"/>
        <v/>
      </c>
      <c r="W19" s="416" t="str">
        <f t="shared" si="5"/>
        <v/>
      </c>
      <c r="X19" s="415"/>
      <c r="Z19" s="410"/>
      <c r="AA19" s="2">
        <v>16</v>
      </c>
      <c r="AB19" s="346">
        <v>14</v>
      </c>
      <c r="AC19" s="347"/>
      <c r="AD19" s="347"/>
      <c r="AE19" s="349"/>
      <c r="AF19" s="346">
        <v>14</v>
      </c>
      <c r="AG19" s="347"/>
      <c r="AH19" s="347"/>
      <c r="AI19" s="349"/>
      <c r="AJ19" s="346">
        <v>14</v>
      </c>
      <c r="AK19" s="347"/>
      <c r="AL19" s="347"/>
      <c r="AM19" s="349"/>
      <c r="AN19" s="346">
        <v>14</v>
      </c>
      <c r="AO19" s="347"/>
      <c r="AP19" s="347"/>
      <c r="AQ19" s="349"/>
      <c r="AR19" s="346">
        <v>14</v>
      </c>
      <c r="AS19" s="347"/>
      <c r="AT19" s="347"/>
      <c r="AU19" s="349"/>
      <c r="AW19" s="293"/>
    </row>
    <row r="20" spans="8:49" ht="13.8" thickBot="1" x14ac:dyDescent="0.3">
      <c r="H20" s="337"/>
      <c r="P20" s="2">
        <v>17</v>
      </c>
      <c r="Q20" s="358" t="str">
        <f t="shared" si="0"/>
        <v/>
      </c>
      <c r="R20" s="419" t="str">
        <f t="shared" si="1"/>
        <v/>
      </c>
      <c r="S20" s="359" t="str">
        <f t="shared" si="2"/>
        <v/>
      </c>
      <c r="T20" s="361" t="str">
        <f t="shared" si="3"/>
        <v/>
      </c>
      <c r="V20" s="420" t="str">
        <f t="shared" si="4"/>
        <v/>
      </c>
      <c r="W20" s="418" t="str">
        <f t="shared" si="5"/>
        <v/>
      </c>
      <c r="X20" s="415"/>
      <c r="Z20" s="293"/>
      <c r="AA20" s="2">
        <v>17</v>
      </c>
      <c r="AB20" s="358">
        <v>15</v>
      </c>
      <c r="AC20" s="421"/>
      <c r="AD20" s="421"/>
      <c r="AE20" s="422"/>
      <c r="AF20" s="358">
        <v>15</v>
      </c>
      <c r="AG20" s="421"/>
      <c r="AH20" s="421"/>
      <c r="AI20" s="422"/>
      <c r="AJ20" s="358">
        <v>15</v>
      </c>
      <c r="AK20" s="421"/>
      <c r="AL20" s="421"/>
      <c r="AM20" s="422"/>
      <c r="AN20" s="358">
        <v>15</v>
      </c>
      <c r="AO20" s="421"/>
      <c r="AP20" s="421"/>
      <c r="AQ20" s="422"/>
      <c r="AR20" s="358">
        <v>15</v>
      </c>
      <c r="AS20" s="421"/>
      <c r="AT20" s="421"/>
      <c r="AU20" s="422"/>
      <c r="AW20" s="293"/>
    </row>
    <row r="21" spans="8:49" x14ac:dyDescent="0.25"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423"/>
      <c r="S21" s="423"/>
      <c r="T21" s="423"/>
      <c r="U21" s="337"/>
      <c r="V21" s="423"/>
      <c r="W21" s="337"/>
      <c r="X21" s="337"/>
      <c r="Z21" s="293"/>
      <c r="AA21" s="19"/>
      <c r="AB21" s="19"/>
      <c r="AC21" s="424"/>
      <c r="AD21" s="424"/>
      <c r="AE21" s="424"/>
      <c r="AF21" s="19"/>
      <c r="AG21" s="424"/>
      <c r="AH21" s="424"/>
      <c r="AI21" s="424"/>
      <c r="AJ21" s="19"/>
      <c r="AK21" s="424"/>
      <c r="AL21" s="424"/>
      <c r="AM21" s="424"/>
      <c r="AN21" s="19"/>
      <c r="AO21" s="424"/>
      <c r="AP21" s="424"/>
      <c r="AQ21" s="424"/>
      <c r="AR21" s="19"/>
      <c r="AS21" s="424"/>
      <c r="AT21" s="424"/>
      <c r="AU21" s="424"/>
      <c r="AW21" s="293"/>
    </row>
    <row r="22" spans="8:49" x14ac:dyDescent="0.25">
      <c r="Q22" s="19"/>
      <c r="R22" s="19"/>
      <c r="S22" s="19"/>
      <c r="T22" s="19"/>
      <c r="V22" s="19"/>
      <c r="W22" s="19"/>
      <c r="X22" s="19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</row>
    <row r="23" spans="8:49" ht="13.8" x14ac:dyDescent="0.25">
      <c r="H23" s="350"/>
      <c r="I23" s="351" t="s">
        <v>416</v>
      </c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Z23" s="19"/>
      <c r="AA23" s="19"/>
      <c r="AB23" s="19"/>
      <c r="AC23" s="424"/>
      <c r="AD23" s="424"/>
      <c r="AE23" s="424"/>
      <c r="AF23" s="19"/>
      <c r="AG23" s="424"/>
      <c r="AH23" s="424"/>
      <c r="AI23" s="424"/>
      <c r="AJ23" s="19"/>
      <c r="AK23" s="424"/>
      <c r="AL23" s="424"/>
      <c r="AM23" s="424"/>
      <c r="AN23" s="19"/>
      <c r="AO23" s="424"/>
      <c r="AP23" s="424"/>
      <c r="AQ23" s="424"/>
      <c r="AR23" s="19"/>
      <c r="AS23" s="424"/>
      <c r="AT23" s="424"/>
      <c r="AU23" s="424"/>
    </row>
    <row r="24" spans="8:49" ht="13.8" thickBot="1" x14ac:dyDescent="0.3">
      <c r="H24" s="350"/>
      <c r="Q24" s="154" t="s">
        <v>260</v>
      </c>
      <c r="V24" s="154" t="s">
        <v>285</v>
      </c>
      <c r="X24" s="350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</row>
    <row r="25" spans="8:49" ht="13.8" thickBot="1" x14ac:dyDescent="0.3">
      <c r="H25" s="350"/>
      <c r="I25" s="161" t="s">
        <v>122</v>
      </c>
      <c r="J25" s="175"/>
      <c r="K25" s="175"/>
      <c r="L25" s="175"/>
      <c r="M25" s="175"/>
      <c r="N25" s="162" t="s">
        <v>144</v>
      </c>
      <c r="P25" s="2">
        <v>1</v>
      </c>
      <c r="R25" s="3" t="s">
        <v>129</v>
      </c>
      <c r="S25" s="3" t="s">
        <v>130</v>
      </c>
      <c r="T25" s="3" t="s">
        <v>131</v>
      </c>
      <c r="V25" s="3"/>
      <c r="X25" s="350"/>
      <c r="Z25" s="19"/>
      <c r="AA25" s="19"/>
      <c r="AB25" s="19"/>
      <c r="AC25" s="424"/>
      <c r="AD25" s="424"/>
      <c r="AE25" s="424"/>
      <c r="AF25" s="19"/>
      <c r="AG25" s="424"/>
      <c r="AH25" s="424"/>
      <c r="AI25" s="424"/>
      <c r="AJ25" s="19"/>
      <c r="AK25" s="424"/>
      <c r="AL25" s="424"/>
      <c r="AM25" s="424"/>
      <c r="AN25" s="19"/>
      <c r="AO25" s="424"/>
      <c r="AP25" s="424"/>
      <c r="AQ25" s="424"/>
      <c r="AR25" s="19"/>
      <c r="AS25" s="424"/>
      <c r="AT25" s="424"/>
      <c r="AU25" s="424"/>
    </row>
    <row r="26" spans="8:49" ht="13.8" thickBot="1" x14ac:dyDescent="0.3">
      <c r="H26" s="350"/>
      <c r="I26" s="147">
        <f>IFERROR(Werte!D21,"NIL")</f>
        <v>0</v>
      </c>
      <c r="J26" s="148" t="str">
        <f>IFERROR(VLOOKUP($I$26,$A$5:$F$10,2,FALSE),"NIL")</f>
        <v>NIL</v>
      </c>
      <c r="K26" s="148" t="str">
        <f>IFERROR(VLOOKUP($I$26,$A$5:$F$10,3,FALSE),"NIL")</f>
        <v>NIL</v>
      </c>
      <c r="L26" s="148" t="str">
        <f>IFERROR(VLOOKUP($I$26,$A$5:$F$10,4,FALSE),"NIL")</f>
        <v>NIL</v>
      </c>
      <c r="M26" s="148" t="str">
        <f>IFERROR(VLOOKUP($I$26,$A$5:$F$10,5,FALSE),"NIL")</f>
        <v>NIL</v>
      </c>
      <c r="N26" s="149" t="str">
        <f>IFERROR(VLOOKUP($I$26,$A$5:$F$10,6,FALSE),"NIL")</f>
        <v>NIL</v>
      </c>
      <c r="P26" s="2">
        <v>2</v>
      </c>
      <c r="Q26" s="411"/>
      <c r="R26" s="412"/>
      <c r="S26" s="412"/>
      <c r="T26" s="413"/>
      <c r="V26" s="411"/>
      <c r="W26" s="414"/>
      <c r="X26" s="425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</row>
    <row r="27" spans="8:49" ht="13.8" thickBot="1" x14ac:dyDescent="0.3">
      <c r="H27" s="350"/>
      <c r="P27" s="2">
        <v>3</v>
      </c>
      <c r="Q27" s="346" t="str">
        <f>IFERROR(IF(HLOOKUP($J$26,$AB$4:$AU$20,$AA6,FALSE)="","",HLOOKUP($J$26,$AB$4:$AU$20,$AA6,FALSE)),"")</f>
        <v/>
      </c>
      <c r="R27" s="304" t="str">
        <f>IFERROR(IF(HLOOKUP($K$26,$AB$4:$AU$20,$AA6,FALSE)="","",HLOOKUP($K$26,$AB$4:$AU$20,$AA6,FALSE)),"")</f>
        <v/>
      </c>
      <c r="S27" s="347" t="str">
        <f>IFERROR(IF(HLOOKUP($L$26,$AB$4:$AU$20,$AA6,FALSE)="","",HLOOKUP($L$26,$AB$4:$AU$20,$AA6,FALSE)),"")</f>
        <v/>
      </c>
      <c r="T27" s="349" t="str">
        <f>IFERROR(IF(HLOOKUP($M$26,$AB$4:$AU$20,$AA6,FALSE)="","",HLOOKUP($M$26,$AB$4:$AU$20,$AA6,FALSE)),"")</f>
        <v/>
      </c>
      <c r="V27" s="308" t="str">
        <f>IFERROR(IF(HLOOKUP($I$29,$Q$25:$T$41,P27,FALSE)="","",HLOOKUP($I$29,$Q$25:$T$41,P27,FALSE)),"")</f>
        <v/>
      </c>
      <c r="W27" s="416" t="str">
        <f>Q27</f>
        <v/>
      </c>
      <c r="X27" s="425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</row>
    <row r="28" spans="8:49" x14ac:dyDescent="0.25">
      <c r="H28" s="350"/>
      <c r="I28" s="417" t="s">
        <v>132</v>
      </c>
      <c r="P28" s="2">
        <v>4</v>
      </c>
      <c r="Q28" s="346" t="str">
        <f t="shared" ref="Q28:Q41" si="6">IFERROR(IF(HLOOKUP($J$26,$AB$4:$AU$20,$AA7,FALSE)="","",HLOOKUP($J$26,$AB$4:$AU$20,$AA7,FALSE)),"")</f>
        <v/>
      </c>
      <c r="R28" s="304" t="str">
        <f t="shared" ref="R28:R41" si="7">IFERROR(IF(HLOOKUP($K$26,$AB$4:$AU$20,$AA7,FALSE)="","",HLOOKUP($K$26,$AB$4:$AU$20,$AA7,FALSE)),"")</f>
        <v/>
      </c>
      <c r="S28" s="347" t="str">
        <f t="shared" ref="S28:S41" si="8">IFERROR(IF(HLOOKUP($L$26,$AB$4:$AU$20,$AA7,FALSE)="","",HLOOKUP($L$26,$AB$4:$AU$20,$AA7,FALSE)),"")</f>
        <v/>
      </c>
      <c r="T28" s="349" t="str">
        <f t="shared" ref="T28:T41" si="9">IFERROR(IF(HLOOKUP($M$26,$AB$4:$AU$20,$AA7,FALSE)="","",HLOOKUP($M$26,$AB$4:$AU$20,$AA7,FALSE)),"")</f>
        <v/>
      </c>
      <c r="V28" s="308" t="str">
        <f t="shared" ref="V28:V41" si="10">IFERROR(IF(HLOOKUP($I$29,$Q$25:$T$41,P28,FALSE)="","",HLOOKUP($I$29,$Q$25:$T$41,P28,FALSE)),"")</f>
        <v/>
      </c>
      <c r="W28" s="416" t="str">
        <f t="shared" ref="W28:W41" si="11">Q28</f>
        <v/>
      </c>
      <c r="X28" s="425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</row>
    <row r="29" spans="8:49" ht="13.8" thickBot="1" x14ac:dyDescent="0.3">
      <c r="H29" s="260"/>
      <c r="I29" s="418" t="str">
        <f>IFERROR(Werte!D18,"NIL")</f>
        <v>Deutsch</v>
      </c>
      <c r="P29" s="2">
        <v>5</v>
      </c>
      <c r="Q29" s="346" t="str">
        <f t="shared" si="6"/>
        <v/>
      </c>
      <c r="R29" s="304" t="str">
        <f t="shared" si="7"/>
        <v/>
      </c>
      <c r="S29" s="347" t="str">
        <f t="shared" si="8"/>
        <v/>
      </c>
      <c r="T29" s="349" t="str">
        <f t="shared" si="9"/>
        <v/>
      </c>
      <c r="V29" s="308" t="str">
        <f t="shared" si="10"/>
        <v/>
      </c>
      <c r="W29" s="416" t="str">
        <f t="shared" si="11"/>
        <v/>
      </c>
      <c r="X29" s="425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</row>
    <row r="30" spans="8:49" ht="13.8" thickBot="1" x14ac:dyDescent="0.3">
      <c r="H30" s="260"/>
      <c r="P30" s="2">
        <v>6</v>
      </c>
      <c r="Q30" s="346" t="str">
        <f t="shared" si="6"/>
        <v/>
      </c>
      <c r="R30" s="304" t="str">
        <f t="shared" si="7"/>
        <v/>
      </c>
      <c r="S30" s="347" t="str">
        <f t="shared" si="8"/>
        <v/>
      </c>
      <c r="T30" s="349" t="str">
        <f t="shared" si="9"/>
        <v/>
      </c>
      <c r="V30" s="308" t="str">
        <f t="shared" si="10"/>
        <v/>
      </c>
      <c r="W30" s="416" t="str">
        <f t="shared" si="11"/>
        <v/>
      </c>
      <c r="X30" s="425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</row>
    <row r="31" spans="8:49" x14ac:dyDescent="0.25">
      <c r="H31" s="426"/>
      <c r="I31" s="161" t="s">
        <v>151</v>
      </c>
      <c r="J31" s="162" t="s">
        <v>144</v>
      </c>
      <c r="P31" s="2">
        <v>7</v>
      </c>
      <c r="Q31" s="346" t="str">
        <f t="shared" si="6"/>
        <v/>
      </c>
      <c r="R31" s="304" t="str">
        <f t="shared" si="7"/>
        <v/>
      </c>
      <c r="S31" s="347" t="str">
        <f t="shared" si="8"/>
        <v/>
      </c>
      <c r="T31" s="349" t="str">
        <f t="shared" si="9"/>
        <v/>
      </c>
      <c r="V31" s="308" t="str">
        <f t="shared" si="10"/>
        <v/>
      </c>
      <c r="W31" s="416" t="str">
        <f t="shared" si="11"/>
        <v/>
      </c>
      <c r="X31" s="425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</row>
    <row r="32" spans="8:49" ht="13.8" thickBot="1" x14ac:dyDescent="0.3">
      <c r="H32" s="350"/>
      <c r="I32" s="147">
        <f>IFERROR('KV Massnahmen'!B15,"NIL")</f>
        <v>0</v>
      </c>
      <c r="J32" s="149" t="str">
        <f>IFERROR(VLOOKUP(I32,V27:W41,2,FALSE),"NIL")</f>
        <v>NIL</v>
      </c>
      <c r="P32" s="2">
        <v>8</v>
      </c>
      <c r="Q32" s="346" t="str">
        <f t="shared" si="6"/>
        <v/>
      </c>
      <c r="R32" s="304" t="str">
        <f t="shared" si="7"/>
        <v/>
      </c>
      <c r="S32" s="347" t="str">
        <f t="shared" si="8"/>
        <v/>
      </c>
      <c r="T32" s="349" t="str">
        <f t="shared" si="9"/>
        <v/>
      </c>
      <c r="V32" s="308" t="str">
        <f t="shared" si="10"/>
        <v/>
      </c>
      <c r="W32" s="416" t="str">
        <f t="shared" si="11"/>
        <v/>
      </c>
      <c r="X32" s="425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</row>
    <row r="33" spans="8:47" x14ac:dyDescent="0.25">
      <c r="H33" s="350"/>
      <c r="M33" s="1"/>
      <c r="P33" s="2">
        <v>9</v>
      </c>
      <c r="Q33" s="346" t="str">
        <f t="shared" si="6"/>
        <v/>
      </c>
      <c r="R33" s="304" t="str">
        <f t="shared" si="7"/>
        <v/>
      </c>
      <c r="S33" s="347" t="str">
        <f t="shared" si="8"/>
        <v/>
      </c>
      <c r="T33" s="349" t="str">
        <f t="shared" si="9"/>
        <v/>
      </c>
      <c r="V33" s="308" t="str">
        <f t="shared" si="10"/>
        <v/>
      </c>
      <c r="W33" s="416" t="str">
        <f t="shared" si="11"/>
        <v/>
      </c>
      <c r="X33" s="425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</row>
    <row r="34" spans="8:47" x14ac:dyDescent="0.25">
      <c r="H34" s="350"/>
      <c r="M34" s="123"/>
      <c r="P34" s="2">
        <v>10</v>
      </c>
      <c r="Q34" s="346" t="str">
        <f t="shared" si="6"/>
        <v/>
      </c>
      <c r="R34" s="304" t="str">
        <f t="shared" si="7"/>
        <v/>
      </c>
      <c r="S34" s="347" t="str">
        <f t="shared" si="8"/>
        <v/>
      </c>
      <c r="T34" s="349" t="str">
        <f t="shared" si="9"/>
        <v/>
      </c>
      <c r="V34" s="308" t="str">
        <f t="shared" si="10"/>
        <v/>
      </c>
      <c r="W34" s="416" t="str">
        <f t="shared" si="11"/>
        <v/>
      </c>
      <c r="X34" s="425"/>
      <c r="Z34" s="19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</row>
    <row r="35" spans="8:47" x14ac:dyDescent="0.25">
      <c r="H35" s="350"/>
      <c r="P35" s="2">
        <v>11</v>
      </c>
      <c r="Q35" s="346" t="str">
        <f t="shared" si="6"/>
        <v/>
      </c>
      <c r="R35" s="304" t="str">
        <f t="shared" si="7"/>
        <v/>
      </c>
      <c r="S35" s="347" t="str">
        <f t="shared" si="8"/>
        <v/>
      </c>
      <c r="T35" s="349" t="str">
        <f t="shared" si="9"/>
        <v/>
      </c>
      <c r="V35" s="308" t="str">
        <f t="shared" si="10"/>
        <v/>
      </c>
      <c r="W35" s="416" t="str">
        <f t="shared" si="11"/>
        <v/>
      </c>
      <c r="X35" s="425"/>
      <c r="Z35" s="106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</row>
    <row r="36" spans="8:47" x14ac:dyDescent="0.25">
      <c r="H36" s="350"/>
      <c r="I36" s="34"/>
      <c r="J36" s="34"/>
      <c r="P36" s="2">
        <v>12</v>
      </c>
      <c r="Q36" s="346" t="str">
        <f t="shared" si="6"/>
        <v/>
      </c>
      <c r="R36" s="304" t="str">
        <f t="shared" si="7"/>
        <v/>
      </c>
      <c r="S36" s="347" t="str">
        <f t="shared" si="8"/>
        <v/>
      </c>
      <c r="T36" s="349" t="str">
        <f t="shared" si="9"/>
        <v/>
      </c>
      <c r="V36" s="308" t="str">
        <f t="shared" si="10"/>
        <v/>
      </c>
      <c r="W36" s="416" t="str">
        <f t="shared" si="11"/>
        <v/>
      </c>
      <c r="X36" s="425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</row>
    <row r="37" spans="8:47" x14ac:dyDescent="0.25">
      <c r="H37" s="350"/>
      <c r="I37" s="121"/>
      <c r="J37" s="121"/>
      <c r="P37" s="2">
        <v>13</v>
      </c>
      <c r="Q37" s="346" t="str">
        <f t="shared" si="6"/>
        <v/>
      </c>
      <c r="R37" s="304" t="str">
        <f t="shared" si="7"/>
        <v/>
      </c>
      <c r="S37" s="347" t="str">
        <f t="shared" si="8"/>
        <v/>
      </c>
      <c r="T37" s="349" t="str">
        <f t="shared" si="9"/>
        <v/>
      </c>
      <c r="V37" s="308" t="str">
        <f t="shared" si="10"/>
        <v/>
      </c>
      <c r="W37" s="416" t="str">
        <f t="shared" si="11"/>
        <v/>
      </c>
      <c r="X37" s="425"/>
      <c r="Z37" s="19"/>
      <c r="AA37" s="19"/>
      <c r="AB37" s="19"/>
      <c r="AC37" s="424"/>
      <c r="AD37" s="424"/>
      <c r="AE37" s="424"/>
      <c r="AF37" s="19"/>
      <c r="AG37" s="424"/>
      <c r="AH37" s="424"/>
      <c r="AI37" s="424"/>
      <c r="AJ37" s="19"/>
      <c r="AK37" s="424"/>
      <c r="AL37" s="424"/>
      <c r="AM37" s="424"/>
      <c r="AN37" s="19"/>
      <c r="AO37" s="424"/>
      <c r="AP37" s="424"/>
      <c r="AQ37" s="424"/>
      <c r="AR37" s="19"/>
      <c r="AS37" s="424"/>
      <c r="AT37" s="424"/>
      <c r="AU37" s="424"/>
    </row>
    <row r="38" spans="8:47" x14ac:dyDescent="0.25">
      <c r="H38" s="350"/>
      <c r="I38" s="123"/>
      <c r="J38" s="123"/>
      <c r="P38" s="2">
        <v>14</v>
      </c>
      <c r="Q38" s="346" t="str">
        <f t="shared" si="6"/>
        <v/>
      </c>
      <c r="R38" s="304" t="str">
        <f t="shared" si="7"/>
        <v/>
      </c>
      <c r="S38" s="347" t="str">
        <f t="shared" si="8"/>
        <v/>
      </c>
      <c r="T38" s="349" t="str">
        <f t="shared" si="9"/>
        <v/>
      </c>
      <c r="V38" s="308" t="str">
        <f t="shared" si="10"/>
        <v/>
      </c>
      <c r="W38" s="416" t="str">
        <f t="shared" si="11"/>
        <v/>
      </c>
      <c r="X38" s="425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</row>
    <row r="39" spans="8:47" x14ac:dyDescent="0.25">
      <c r="H39" s="350"/>
      <c r="I39" s="34"/>
      <c r="J39" s="34"/>
      <c r="P39" s="2">
        <v>15</v>
      </c>
      <c r="Q39" s="346" t="str">
        <f t="shared" si="6"/>
        <v/>
      </c>
      <c r="R39" s="304" t="str">
        <f t="shared" si="7"/>
        <v/>
      </c>
      <c r="S39" s="347" t="str">
        <f t="shared" si="8"/>
        <v/>
      </c>
      <c r="T39" s="349" t="str">
        <f t="shared" si="9"/>
        <v/>
      </c>
      <c r="V39" s="308" t="str">
        <f t="shared" si="10"/>
        <v/>
      </c>
      <c r="W39" s="416" t="str">
        <f t="shared" si="11"/>
        <v/>
      </c>
      <c r="X39" s="425"/>
      <c r="Z39" s="19"/>
      <c r="AA39" s="19"/>
      <c r="AB39" s="19"/>
      <c r="AC39" s="424"/>
      <c r="AD39" s="424"/>
      <c r="AE39" s="424"/>
      <c r="AF39" s="19"/>
      <c r="AG39" s="424"/>
      <c r="AH39" s="424"/>
      <c r="AI39" s="424"/>
      <c r="AJ39" s="19"/>
      <c r="AK39" s="424"/>
      <c r="AL39" s="424"/>
      <c r="AM39" s="424"/>
      <c r="AN39" s="19"/>
      <c r="AO39" s="424"/>
      <c r="AP39" s="424"/>
      <c r="AQ39" s="424"/>
      <c r="AR39" s="19"/>
      <c r="AS39" s="424"/>
      <c r="AT39" s="424"/>
      <c r="AU39" s="424"/>
    </row>
    <row r="40" spans="8:47" x14ac:dyDescent="0.25">
      <c r="H40" s="350"/>
      <c r="P40" s="2">
        <v>16</v>
      </c>
      <c r="Q40" s="346" t="str">
        <f t="shared" si="6"/>
        <v/>
      </c>
      <c r="R40" s="304" t="str">
        <f t="shared" si="7"/>
        <v/>
      </c>
      <c r="S40" s="347" t="str">
        <f t="shared" si="8"/>
        <v/>
      </c>
      <c r="T40" s="349" t="str">
        <f t="shared" si="9"/>
        <v/>
      </c>
      <c r="V40" s="308" t="str">
        <f t="shared" si="10"/>
        <v/>
      </c>
      <c r="W40" s="416" t="str">
        <f t="shared" si="11"/>
        <v/>
      </c>
      <c r="X40" s="425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</row>
    <row r="41" spans="8:47" ht="13.8" thickBot="1" x14ac:dyDescent="0.3">
      <c r="H41" s="350"/>
      <c r="P41" s="2">
        <v>17</v>
      </c>
      <c r="Q41" s="358" t="str">
        <f t="shared" si="6"/>
        <v/>
      </c>
      <c r="R41" s="419" t="str">
        <f t="shared" si="7"/>
        <v/>
      </c>
      <c r="S41" s="359" t="str">
        <f t="shared" si="8"/>
        <v/>
      </c>
      <c r="T41" s="361" t="str">
        <f t="shared" si="9"/>
        <v/>
      </c>
      <c r="V41" s="420" t="str">
        <f t="shared" si="10"/>
        <v/>
      </c>
      <c r="W41" s="418" t="str">
        <f t="shared" si="11"/>
        <v/>
      </c>
      <c r="X41" s="425"/>
      <c r="Z41" s="19"/>
      <c r="AA41" s="19"/>
      <c r="AB41" s="19"/>
      <c r="AC41" s="424"/>
      <c r="AD41" s="424"/>
      <c r="AE41" s="424"/>
      <c r="AF41" s="19"/>
      <c r="AG41" s="424"/>
      <c r="AH41" s="424"/>
      <c r="AI41" s="424"/>
      <c r="AJ41" s="19"/>
      <c r="AK41" s="424"/>
      <c r="AL41" s="424"/>
      <c r="AM41" s="424"/>
      <c r="AN41" s="19"/>
      <c r="AO41" s="424"/>
      <c r="AP41" s="424"/>
      <c r="AQ41" s="424"/>
      <c r="AR41" s="19"/>
      <c r="AS41" s="424"/>
      <c r="AT41" s="424"/>
      <c r="AU41" s="424"/>
    </row>
    <row r="42" spans="8:47" x14ac:dyDescent="0.25"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427"/>
      <c r="S42" s="427"/>
      <c r="T42" s="427"/>
      <c r="U42" s="350"/>
      <c r="V42" s="427"/>
      <c r="W42" s="350"/>
      <c r="X42" s="350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</row>
    <row r="43" spans="8:47" x14ac:dyDescent="0.25">
      <c r="Q43" s="19"/>
      <c r="R43" s="19"/>
      <c r="S43" s="19"/>
      <c r="T43" s="19"/>
      <c r="V43" s="19"/>
      <c r="W43" s="19"/>
      <c r="X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</row>
    <row r="44" spans="8:47" ht="13.8" x14ac:dyDescent="0.25">
      <c r="H44" s="353"/>
      <c r="I44" s="354" t="s">
        <v>417</v>
      </c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</row>
    <row r="45" spans="8:47" ht="13.8" thickBot="1" x14ac:dyDescent="0.3">
      <c r="H45" s="353"/>
      <c r="Q45" s="154" t="s">
        <v>260</v>
      </c>
      <c r="V45" s="154" t="s">
        <v>285</v>
      </c>
      <c r="X45" s="353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</row>
    <row r="46" spans="8:47" ht="13.8" thickBot="1" x14ac:dyDescent="0.3">
      <c r="H46" s="353"/>
      <c r="I46" s="161" t="s">
        <v>122</v>
      </c>
      <c r="J46" s="175"/>
      <c r="K46" s="175"/>
      <c r="L46" s="175"/>
      <c r="M46" s="175"/>
      <c r="N46" s="162" t="s">
        <v>144</v>
      </c>
      <c r="P46" s="2">
        <v>1</v>
      </c>
      <c r="R46" s="3" t="s">
        <v>129</v>
      </c>
      <c r="S46" s="3" t="s">
        <v>130</v>
      </c>
      <c r="T46" s="3" t="s">
        <v>131</v>
      </c>
      <c r="V46" s="3"/>
      <c r="X46" s="353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</row>
    <row r="47" spans="8:47" ht="13.8" thickBot="1" x14ac:dyDescent="0.3">
      <c r="H47" s="353"/>
      <c r="I47" s="147">
        <f>IFERROR(Werte!D35,"NIL")</f>
        <v>0</v>
      </c>
      <c r="J47" s="148" t="str">
        <f>IFERROR(VLOOKUP($I$47,$A$5:$F$10,2,FALSE),"NIL")</f>
        <v>NIL</v>
      </c>
      <c r="K47" s="148" t="str">
        <f>IFERROR(VLOOKUP($I$47,$A$5:$F$10,3,FALSE),"NIL")</f>
        <v>NIL</v>
      </c>
      <c r="L47" s="148" t="str">
        <f>IFERROR(VLOOKUP($I$47,$A$5:$F$10,4,FALSE),"NIL")</f>
        <v>NIL</v>
      </c>
      <c r="M47" s="148" t="str">
        <f>IFERROR(VLOOKUP($I$47,$A$5:$F$10,5,FALSE),"NIL")</f>
        <v>NIL</v>
      </c>
      <c r="N47" s="149" t="str">
        <f>IFERROR(VLOOKUP($I$47,$A$5:$F$10,6,FALSE),"NIL")</f>
        <v>NIL</v>
      </c>
      <c r="P47" s="2">
        <v>2</v>
      </c>
      <c r="Q47" s="411"/>
      <c r="R47" s="412"/>
      <c r="S47" s="412"/>
      <c r="T47" s="413"/>
      <c r="V47" s="411"/>
      <c r="W47" s="414"/>
      <c r="X47" s="428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</row>
    <row r="48" spans="8:47" ht="13.8" thickBot="1" x14ac:dyDescent="0.3">
      <c r="H48" s="353"/>
      <c r="P48" s="2">
        <v>3</v>
      </c>
      <c r="Q48" s="346" t="str">
        <f>IFERROR(IF(HLOOKUP($J$47,$AB$4:$AU$20,$AA6,FALSE)="","",HLOOKUP($J$47,$AB$4:$AU$20,$AA6,FALSE)),"")</f>
        <v/>
      </c>
      <c r="R48" s="304" t="str">
        <f>IFERROR(IF(HLOOKUP($K$47,$AB$4:$AU$20,$AA6,FALSE)="","",HLOOKUP($K$47,$AB$4:$AU$20,$AA6,FALSE)),"")</f>
        <v/>
      </c>
      <c r="S48" s="347" t="str">
        <f>IFERROR(IF(HLOOKUP($L$47,$AB$4:$AU$20,$AA6,FALSE)="","",HLOOKUP($L$47,$AB$4:$AU$20,$AA6,FALSE)),"")</f>
        <v/>
      </c>
      <c r="T48" s="349" t="str">
        <f>IFERROR(IF(HLOOKUP($M$47,$AB$4:$AU$20,$AA6,FALSE)="","",HLOOKUP($M$47,$AB$4:$AU$20,$AA6,FALSE)),"")</f>
        <v/>
      </c>
      <c r="V48" s="308" t="str">
        <f>IFERROR(IF(HLOOKUP($I$50,$Q$46:$T$62,P48,FALSE)="","",HLOOKUP($I$50,$Q$46:$T$62,P48,FALSE)),"")</f>
        <v/>
      </c>
      <c r="W48" s="416" t="str">
        <f t="shared" ref="W48:W62" si="12">Q48</f>
        <v/>
      </c>
      <c r="X48" s="428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</row>
    <row r="49" spans="8:47" x14ac:dyDescent="0.25">
      <c r="H49" s="353"/>
      <c r="I49" s="417" t="s">
        <v>132</v>
      </c>
      <c r="P49" s="2">
        <v>4</v>
      </c>
      <c r="Q49" s="346" t="str">
        <f t="shared" ref="Q49:Q62" si="13">IFERROR(IF(HLOOKUP($J$47,$AB$4:$AU$20,$AA7,FALSE)="","",HLOOKUP($J$47,$AB$4:$AU$20,$AA7,FALSE)),"")</f>
        <v/>
      </c>
      <c r="R49" s="304" t="str">
        <f t="shared" ref="R49:R62" si="14">IFERROR(IF(HLOOKUP($K$47,$AB$4:$AU$20,$AA7,FALSE)="","",HLOOKUP($K$47,$AB$4:$AU$20,$AA7,FALSE)),"")</f>
        <v/>
      </c>
      <c r="S49" s="347" t="str">
        <f t="shared" ref="S49:S62" si="15">IFERROR(IF(HLOOKUP($L$47,$AB$4:$AU$20,$AA7,FALSE)="","",HLOOKUP($L$47,$AB$4:$AU$20,$AA7,FALSE)),"")</f>
        <v/>
      </c>
      <c r="T49" s="349" t="str">
        <f t="shared" ref="T49:T62" si="16">IFERROR(IF(HLOOKUP($M$47,$AB$4:$AU$20,$AA7,FALSE)="","",HLOOKUP($M$47,$AB$4:$AU$20,$AA7,FALSE)),"")</f>
        <v/>
      </c>
      <c r="V49" s="308" t="str">
        <f t="shared" ref="V49:V62" si="17">IFERROR(IF(HLOOKUP($I$50,$Q$46:$T$62,P49,FALSE)="","",HLOOKUP($I$50,$Q$46:$T$62,P49,FALSE)),"")</f>
        <v/>
      </c>
      <c r="W49" s="416" t="str">
        <f t="shared" si="12"/>
        <v/>
      </c>
      <c r="X49" s="428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</row>
    <row r="50" spans="8:47" ht="13.8" thickBot="1" x14ac:dyDescent="0.3">
      <c r="H50" s="261"/>
      <c r="I50" s="418" t="str">
        <f>IFERROR(Werte!D32,"NIL")</f>
        <v>Deutsch</v>
      </c>
      <c r="P50" s="2">
        <v>5</v>
      </c>
      <c r="Q50" s="346" t="str">
        <f t="shared" si="13"/>
        <v/>
      </c>
      <c r="R50" s="304" t="str">
        <f t="shared" si="14"/>
        <v/>
      </c>
      <c r="S50" s="347" t="str">
        <f t="shared" si="15"/>
        <v/>
      </c>
      <c r="T50" s="349" t="str">
        <f t="shared" si="16"/>
        <v/>
      </c>
      <c r="V50" s="308" t="str">
        <f t="shared" si="17"/>
        <v/>
      </c>
      <c r="W50" s="416" t="str">
        <f t="shared" si="12"/>
        <v/>
      </c>
      <c r="X50" s="428"/>
      <c r="Z50" s="19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</row>
    <row r="51" spans="8:47" ht="13.8" thickBot="1" x14ac:dyDescent="0.3">
      <c r="H51" s="261"/>
      <c r="P51" s="2">
        <v>6</v>
      </c>
      <c r="Q51" s="346" t="str">
        <f t="shared" si="13"/>
        <v/>
      </c>
      <c r="R51" s="304" t="str">
        <f t="shared" si="14"/>
        <v/>
      </c>
      <c r="S51" s="347" t="str">
        <f t="shared" si="15"/>
        <v/>
      </c>
      <c r="T51" s="349" t="str">
        <f t="shared" si="16"/>
        <v/>
      </c>
      <c r="V51" s="308" t="str">
        <f t="shared" si="17"/>
        <v/>
      </c>
      <c r="W51" s="416" t="str">
        <f t="shared" si="12"/>
        <v/>
      </c>
      <c r="X51" s="428"/>
      <c r="Z51" s="424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</row>
    <row r="52" spans="8:47" x14ac:dyDescent="0.25">
      <c r="H52" s="429"/>
      <c r="I52" s="161" t="s">
        <v>151</v>
      </c>
      <c r="J52" s="162" t="s">
        <v>144</v>
      </c>
      <c r="P52" s="2">
        <v>7</v>
      </c>
      <c r="Q52" s="346" t="str">
        <f t="shared" si="13"/>
        <v/>
      </c>
      <c r="R52" s="304" t="str">
        <f t="shared" si="14"/>
        <v/>
      </c>
      <c r="S52" s="347" t="str">
        <f t="shared" si="15"/>
        <v/>
      </c>
      <c r="T52" s="349" t="str">
        <f t="shared" si="16"/>
        <v/>
      </c>
      <c r="V52" s="308" t="str">
        <f t="shared" si="17"/>
        <v/>
      </c>
      <c r="W52" s="416" t="str">
        <f t="shared" si="12"/>
        <v/>
      </c>
      <c r="X52" s="428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</row>
    <row r="53" spans="8:47" ht="13.8" thickBot="1" x14ac:dyDescent="0.3">
      <c r="H53" s="353"/>
      <c r="I53" s="147">
        <f>IFERROR('KV Massnahmen'!B24,"NIL")</f>
        <v>0</v>
      </c>
      <c r="J53" s="149" t="str">
        <f>IFERROR(VLOOKUP(I53,V48:W62,2,FALSE),"NIL")</f>
        <v>NIL</v>
      </c>
      <c r="P53" s="2">
        <v>8</v>
      </c>
      <c r="Q53" s="346" t="str">
        <f t="shared" si="13"/>
        <v/>
      </c>
      <c r="R53" s="304" t="str">
        <f t="shared" si="14"/>
        <v/>
      </c>
      <c r="S53" s="347" t="str">
        <f t="shared" si="15"/>
        <v/>
      </c>
      <c r="T53" s="349" t="str">
        <f t="shared" si="16"/>
        <v/>
      </c>
      <c r="V53" s="308" t="str">
        <f t="shared" si="17"/>
        <v/>
      </c>
      <c r="W53" s="416" t="str">
        <f t="shared" si="12"/>
        <v/>
      </c>
      <c r="X53" s="428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8:47" x14ac:dyDescent="0.25">
      <c r="H54" s="353"/>
      <c r="M54" s="1"/>
      <c r="P54" s="2">
        <v>9</v>
      </c>
      <c r="Q54" s="346" t="str">
        <f t="shared" si="13"/>
        <v/>
      </c>
      <c r="R54" s="304" t="str">
        <f t="shared" si="14"/>
        <v/>
      </c>
      <c r="S54" s="347" t="str">
        <f t="shared" si="15"/>
        <v/>
      </c>
      <c r="T54" s="349" t="str">
        <f t="shared" si="16"/>
        <v/>
      </c>
      <c r="V54" s="308" t="str">
        <f t="shared" si="17"/>
        <v/>
      </c>
      <c r="W54" s="416" t="str">
        <f t="shared" si="12"/>
        <v/>
      </c>
      <c r="X54" s="428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</row>
    <row r="55" spans="8:47" x14ac:dyDescent="0.25">
      <c r="H55" s="353"/>
      <c r="M55" s="123"/>
      <c r="P55" s="2">
        <v>10</v>
      </c>
      <c r="Q55" s="346" t="str">
        <f t="shared" si="13"/>
        <v/>
      </c>
      <c r="R55" s="304" t="str">
        <f t="shared" si="14"/>
        <v/>
      </c>
      <c r="S55" s="347" t="str">
        <f t="shared" si="15"/>
        <v/>
      </c>
      <c r="T55" s="349" t="str">
        <f t="shared" si="16"/>
        <v/>
      </c>
      <c r="V55" s="308" t="str">
        <f t="shared" si="17"/>
        <v/>
      </c>
      <c r="W55" s="416" t="str">
        <f t="shared" si="12"/>
        <v/>
      </c>
      <c r="X55" s="428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</row>
    <row r="56" spans="8:47" x14ac:dyDescent="0.25">
      <c r="H56" s="353"/>
      <c r="P56" s="2">
        <v>11</v>
      </c>
      <c r="Q56" s="346" t="str">
        <f t="shared" si="13"/>
        <v/>
      </c>
      <c r="R56" s="304" t="str">
        <f t="shared" si="14"/>
        <v/>
      </c>
      <c r="S56" s="347" t="str">
        <f t="shared" si="15"/>
        <v/>
      </c>
      <c r="T56" s="349" t="str">
        <f t="shared" si="16"/>
        <v/>
      </c>
      <c r="V56" s="308" t="str">
        <f t="shared" si="17"/>
        <v/>
      </c>
      <c r="W56" s="416" t="str">
        <f t="shared" si="12"/>
        <v/>
      </c>
      <c r="X56" s="428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</row>
    <row r="57" spans="8:47" x14ac:dyDescent="0.25">
      <c r="H57" s="353"/>
      <c r="I57" s="34"/>
      <c r="J57" s="34"/>
      <c r="P57" s="2">
        <v>12</v>
      </c>
      <c r="Q57" s="346" t="str">
        <f t="shared" si="13"/>
        <v/>
      </c>
      <c r="R57" s="304" t="str">
        <f t="shared" si="14"/>
        <v/>
      </c>
      <c r="S57" s="347" t="str">
        <f t="shared" si="15"/>
        <v/>
      </c>
      <c r="T57" s="349" t="str">
        <f t="shared" si="16"/>
        <v/>
      </c>
      <c r="V57" s="308" t="str">
        <f t="shared" si="17"/>
        <v/>
      </c>
      <c r="W57" s="416" t="str">
        <f t="shared" si="12"/>
        <v/>
      </c>
      <c r="X57" s="428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</row>
    <row r="58" spans="8:47" x14ac:dyDescent="0.25">
      <c r="H58" s="353"/>
      <c r="I58" s="121"/>
      <c r="J58" s="121"/>
      <c r="P58" s="2">
        <v>13</v>
      </c>
      <c r="Q58" s="346" t="str">
        <f t="shared" si="13"/>
        <v/>
      </c>
      <c r="R58" s="304" t="str">
        <f t="shared" si="14"/>
        <v/>
      </c>
      <c r="S58" s="347" t="str">
        <f t="shared" si="15"/>
        <v/>
      </c>
      <c r="T58" s="349" t="str">
        <f t="shared" si="16"/>
        <v/>
      </c>
      <c r="V58" s="308" t="str">
        <f t="shared" si="17"/>
        <v/>
      </c>
      <c r="W58" s="416" t="str">
        <f t="shared" si="12"/>
        <v/>
      </c>
      <c r="X58" s="428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</row>
    <row r="59" spans="8:47" x14ac:dyDescent="0.25">
      <c r="H59" s="353"/>
      <c r="I59" s="123"/>
      <c r="J59" s="123"/>
      <c r="P59" s="2">
        <v>14</v>
      </c>
      <c r="Q59" s="346" t="str">
        <f t="shared" si="13"/>
        <v/>
      </c>
      <c r="R59" s="304" t="str">
        <f t="shared" si="14"/>
        <v/>
      </c>
      <c r="S59" s="347" t="str">
        <f t="shared" si="15"/>
        <v/>
      </c>
      <c r="T59" s="349" t="str">
        <f t="shared" si="16"/>
        <v/>
      </c>
      <c r="V59" s="308" t="str">
        <f t="shared" si="17"/>
        <v/>
      </c>
      <c r="W59" s="416" t="str">
        <f t="shared" si="12"/>
        <v/>
      </c>
      <c r="X59" s="428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</row>
    <row r="60" spans="8:47" x14ac:dyDescent="0.25">
      <c r="H60" s="353"/>
      <c r="I60" s="34"/>
      <c r="J60" s="34"/>
      <c r="P60" s="2">
        <v>15</v>
      </c>
      <c r="Q60" s="346" t="str">
        <f t="shared" si="13"/>
        <v/>
      </c>
      <c r="R60" s="304" t="str">
        <f t="shared" si="14"/>
        <v/>
      </c>
      <c r="S60" s="347" t="str">
        <f t="shared" si="15"/>
        <v/>
      </c>
      <c r="T60" s="349" t="str">
        <f t="shared" si="16"/>
        <v/>
      </c>
      <c r="V60" s="308" t="str">
        <f t="shared" si="17"/>
        <v/>
      </c>
      <c r="W60" s="416" t="str">
        <f t="shared" si="12"/>
        <v/>
      </c>
      <c r="X60" s="428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</row>
    <row r="61" spans="8:47" x14ac:dyDescent="0.25">
      <c r="H61" s="353"/>
      <c r="P61" s="2">
        <v>16</v>
      </c>
      <c r="Q61" s="346" t="str">
        <f t="shared" si="13"/>
        <v/>
      </c>
      <c r="R61" s="304" t="str">
        <f t="shared" si="14"/>
        <v/>
      </c>
      <c r="S61" s="347" t="str">
        <f t="shared" si="15"/>
        <v/>
      </c>
      <c r="T61" s="349" t="str">
        <f t="shared" si="16"/>
        <v/>
      </c>
      <c r="V61" s="308" t="str">
        <f t="shared" si="17"/>
        <v/>
      </c>
      <c r="W61" s="416" t="str">
        <f t="shared" si="12"/>
        <v/>
      </c>
      <c r="X61" s="428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</row>
    <row r="62" spans="8:47" ht="13.8" thickBot="1" x14ac:dyDescent="0.3">
      <c r="H62" s="353"/>
      <c r="P62" s="2">
        <v>17</v>
      </c>
      <c r="Q62" s="358" t="str">
        <f t="shared" si="13"/>
        <v/>
      </c>
      <c r="R62" s="419" t="str">
        <f t="shared" si="14"/>
        <v/>
      </c>
      <c r="S62" s="359" t="str">
        <f t="shared" si="15"/>
        <v/>
      </c>
      <c r="T62" s="361" t="str">
        <f t="shared" si="16"/>
        <v/>
      </c>
      <c r="V62" s="420" t="str">
        <f t="shared" si="17"/>
        <v/>
      </c>
      <c r="W62" s="418" t="str">
        <f t="shared" si="12"/>
        <v/>
      </c>
      <c r="X62" s="428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</row>
    <row r="63" spans="8:47" x14ac:dyDescent="0.25"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430"/>
      <c r="S63" s="430"/>
      <c r="T63" s="430"/>
      <c r="U63" s="353"/>
      <c r="V63" s="430"/>
      <c r="W63" s="353"/>
      <c r="X63" s="353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</row>
    <row r="64" spans="8:47" x14ac:dyDescent="0.25">
      <c r="Q64" s="19"/>
      <c r="R64" s="19"/>
      <c r="S64" s="19"/>
      <c r="T64" s="19"/>
      <c r="V64" s="19"/>
      <c r="W64" s="19"/>
      <c r="X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</row>
    <row r="65" spans="17:47" x14ac:dyDescent="0.25">
      <c r="Q65" s="19"/>
      <c r="R65" s="19"/>
      <c r="S65" s="19"/>
      <c r="T65" s="19"/>
      <c r="V65" s="19"/>
      <c r="W65" s="19"/>
      <c r="X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</row>
    <row r="66" spans="17:47" x14ac:dyDescent="0.25">
      <c r="Q66" s="19"/>
      <c r="R66" s="19"/>
      <c r="S66" s="19"/>
      <c r="T66" s="19"/>
      <c r="V66" s="19"/>
      <c r="W66" s="19"/>
      <c r="X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</row>
    <row r="67" spans="17:47" x14ac:dyDescent="0.25">
      <c r="Q67" s="19"/>
      <c r="R67" s="19"/>
      <c r="S67" s="19"/>
      <c r="T67" s="19"/>
      <c r="V67" s="19"/>
      <c r="W67" s="19"/>
      <c r="X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</row>
  </sheetData>
  <sheetProtection algorithmName="SHA-512" hashValue="afYv9WRiUxQCmqjiaX1d+Vyp6uItlfFagkMozVW2B4MRqaUFQAlRIAjT6cHCP9IDiu2NYWjqN/5BFYqPHUV2Eg==" saltValue="Hbf4a8eOwEaZwD8bqo/pCw==" spinCount="100000" sheet="1" objects="1" scenarios="1"/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B2:Z68"/>
  <sheetViews>
    <sheetView topLeftCell="B4" zoomScale="80" zoomScaleNormal="80" workbookViewId="0">
      <selection activeCell="B4" sqref="A1:XFD1048576"/>
    </sheetView>
  </sheetViews>
  <sheetFormatPr baseColWidth="10" defaultColWidth="11.5546875" defaultRowHeight="13.2" x14ac:dyDescent="0.25"/>
  <cols>
    <col min="1" max="1" width="3.6640625" style="2" customWidth="1"/>
    <col min="2" max="2" width="20.109375" style="2" customWidth="1"/>
    <col min="3" max="3" width="6.5546875" style="2" bestFit="1" customWidth="1"/>
    <col min="4" max="4" width="3.6640625" style="2" customWidth="1"/>
    <col min="5" max="5" width="2.88671875" style="2" customWidth="1"/>
    <col min="6" max="6" width="24.44140625" style="2" customWidth="1"/>
    <col min="7" max="7" width="5.88671875" style="2" customWidth="1"/>
    <col min="8" max="8" width="4.88671875" style="2" customWidth="1"/>
    <col min="9" max="9" width="32.44140625" style="2" bestFit="1" customWidth="1"/>
    <col min="10" max="10" width="23" style="2" bestFit="1" customWidth="1"/>
    <col min="11" max="11" width="24.44140625" style="2" customWidth="1"/>
    <col min="12" max="12" width="20.44140625" style="2" bestFit="1" customWidth="1"/>
    <col min="13" max="14" width="16.44140625" style="2" customWidth="1"/>
    <col min="15" max="15" width="3.44140625" style="2" customWidth="1"/>
    <col min="16" max="16" width="4.88671875" style="2" customWidth="1"/>
    <col min="17" max="17" width="3.33203125" style="2" customWidth="1"/>
    <col min="18" max="18" width="3" style="2" customWidth="1"/>
    <col min="19" max="19" width="17.44140625" style="2" bestFit="1" customWidth="1"/>
    <col min="20" max="21" width="27.44140625" style="2" customWidth="1"/>
    <col min="22" max="22" width="20.109375" style="2" customWidth="1"/>
    <col min="23" max="24" width="16.44140625" style="2" bestFit="1" customWidth="1"/>
    <col min="25" max="26" width="3.109375" style="2" customWidth="1"/>
    <col min="27" max="16384" width="11.5546875" style="2"/>
  </cols>
  <sheetData>
    <row r="2" spans="2:26" ht="15.6" x14ac:dyDescent="0.3">
      <c r="Q2" s="293"/>
      <c r="R2" s="293"/>
      <c r="S2" s="294" t="s">
        <v>261</v>
      </c>
      <c r="T2" s="293"/>
      <c r="U2" s="293"/>
      <c r="V2" s="293"/>
      <c r="W2" s="293"/>
      <c r="X2" s="293"/>
      <c r="Y2" s="293"/>
      <c r="Z2" s="293"/>
    </row>
    <row r="3" spans="2:26" ht="14.4" thickBot="1" x14ac:dyDescent="0.3">
      <c r="E3" s="337"/>
      <c r="F3" s="338" t="s">
        <v>415</v>
      </c>
      <c r="G3" s="337"/>
      <c r="H3" s="337"/>
      <c r="I3" s="337"/>
      <c r="J3" s="337"/>
      <c r="K3" s="337"/>
      <c r="L3" s="337"/>
      <c r="M3" s="337"/>
      <c r="N3" s="337"/>
      <c r="O3" s="337"/>
      <c r="Q3" s="293"/>
      <c r="R3" s="293"/>
      <c r="S3" s="431" t="s">
        <v>419</v>
      </c>
      <c r="T3" s="293"/>
      <c r="U3" s="293"/>
      <c r="V3" s="293"/>
      <c r="W3" s="293"/>
      <c r="X3" s="293"/>
      <c r="Y3" s="293"/>
      <c r="Z3" s="293"/>
    </row>
    <row r="4" spans="2:26" x14ac:dyDescent="0.25">
      <c r="B4" s="161" t="s">
        <v>132</v>
      </c>
      <c r="C4" s="162" t="s">
        <v>144</v>
      </c>
      <c r="E4" s="337"/>
      <c r="F4" s="176" t="s">
        <v>141</v>
      </c>
      <c r="G4" s="162"/>
      <c r="I4" s="161" t="s">
        <v>126</v>
      </c>
      <c r="J4" s="297" t="s">
        <v>127</v>
      </c>
      <c r="K4" s="297" t="s">
        <v>114</v>
      </c>
      <c r="L4" s="297" t="s">
        <v>115</v>
      </c>
      <c r="M4" s="297" t="s">
        <v>286</v>
      </c>
      <c r="N4" s="298" t="s">
        <v>287</v>
      </c>
      <c r="O4" s="432"/>
      <c r="Q4" s="293"/>
      <c r="S4" s="296" t="s">
        <v>126</v>
      </c>
      <c r="T4" s="297" t="s">
        <v>127</v>
      </c>
      <c r="U4" s="297" t="s">
        <v>114</v>
      </c>
      <c r="V4" s="297" t="s">
        <v>115</v>
      </c>
      <c r="W4" s="297" t="s">
        <v>286</v>
      </c>
      <c r="X4" s="298" t="s">
        <v>287</v>
      </c>
      <c r="Z4" s="293"/>
    </row>
    <row r="5" spans="2:26" ht="13.8" thickBot="1" x14ac:dyDescent="0.3">
      <c r="B5" s="147" t="str">
        <f>Werte!D4</f>
        <v>Deutsch</v>
      </c>
      <c r="C5" s="149">
        <f>Werte!E4</f>
        <v>1</v>
      </c>
      <c r="E5" s="337"/>
      <c r="F5" s="168" t="str">
        <f>IFERROR(Werte!D5,"NIL")</f>
        <v/>
      </c>
      <c r="G5" s="171"/>
      <c r="I5" s="147" t="str">
        <f>IFERROR(VLOOKUP($F$8,$S$5:$X$14,1,FALSE),"NIL")</f>
        <v>NIL</v>
      </c>
      <c r="J5" s="148" t="str">
        <f>IFERROR(VLOOKUP($F$8,$S$5:$X$14,2,FALSE),"NIL")</f>
        <v>NIL</v>
      </c>
      <c r="K5" s="148" t="str">
        <f>IFERROR(VLOOKUP($F$8,$S$5:$X$14,3,FALSE),"NIL")</f>
        <v>NIL</v>
      </c>
      <c r="L5" s="148" t="str">
        <f>IFERROR(VLOOKUP($F$8,$S$5:$X$14,4,FALSE),"NIL")</f>
        <v>NIL</v>
      </c>
      <c r="M5" s="164" t="str">
        <f>IFERROR(VLOOKUP($F$8,$S$5:$X$14,5,FALSE),"NIL")</f>
        <v>NIL</v>
      </c>
      <c r="N5" s="171" t="str">
        <f>IFERROR(VLOOKUP($F$8,$S$5:$X$14,6,FALSE),"NIL")</f>
        <v>NIL</v>
      </c>
      <c r="O5" s="259"/>
      <c r="Q5" s="293"/>
      <c r="S5" s="352" t="s">
        <v>72</v>
      </c>
      <c r="T5" s="348">
        <v>103.2</v>
      </c>
      <c r="U5" s="433">
        <v>117.1</v>
      </c>
      <c r="V5" s="304">
        <v>130.80000000000001</v>
      </c>
      <c r="W5" s="344"/>
      <c r="X5" s="345"/>
      <c r="Z5" s="293"/>
    </row>
    <row r="6" spans="2:26" ht="13.8" thickBot="1" x14ac:dyDescent="0.3">
      <c r="B6" s="302"/>
      <c r="C6" s="123"/>
      <c r="E6" s="337"/>
      <c r="O6" s="337"/>
      <c r="Q6" s="293"/>
      <c r="S6" s="352" t="s">
        <v>73</v>
      </c>
      <c r="T6" s="348">
        <v>114.8</v>
      </c>
      <c r="U6" s="433">
        <v>132.69999999999999</v>
      </c>
      <c r="V6" s="304">
        <v>130.80000000000001</v>
      </c>
      <c r="W6" s="344"/>
      <c r="X6" s="345"/>
      <c r="Z6" s="293"/>
    </row>
    <row r="7" spans="2:26" ht="13.8" thickBot="1" x14ac:dyDescent="0.3">
      <c r="E7" s="337"/>
      <c r="F7" s="162" t="s">
        <v>126</v>
      </c>
      <c r="O7" s="337"/>
      <c r="Q7" s="293"/>
      <c r="S7" s="352" t="s">
        <v>74</v>
      </c>
      <c r="T7" s="348">
        <v>122.3</v>
      </c>
      <c r="U7" s="433">
        <v>140.4</v>
      </c>
      <c r="V7" s="304">
        <v>130.80000000000001</v>
      </c>
      <c r="W7" s="344"/>
      <c r="X7" s="345"/>
      <c r="Z7" s="293"/>
    </row>
    <row r="8" spans="2:26" ht="13.8" thickBot="1" x14ac:dyDescent="0.3">
      <c r="E8" s="337"/>
      <c r="F8" s="149" t="str">
        <f>IFERROR(Werte!D6,"NIL")</f>
        <v/>
      </c>
      <c r="I8" s="434" t="s">
        <v>152</v>
      </c>
      <c r="J8" s="435" t="str">
        <f>IFERROR(IF(G11=1,J5,IF(G11=2,J5,K5)),"NIL")</f>
        <v>NIL</v>
      </c>
      <c r="K8" s="436" t="str">
        <f>IFERROR(IF(G11=1,J5,IF(G11=2,J5,L5)),"NIL")</f>
        <v>NIL</v>
      </c>
      <c r="O8" s="337"/>
      <c r="Q8" s="293"/>
      <c r="S8" s="352" t="s">
        <v>71</v>
      </c>
      <c r="T8" s="348">
        <v>126.4</v>
      </c>
      <c r="U8" s="433">
        <v>135.1</v>
      </c>
      <c r="V8" s="304">
        <v>130.80000000000001</v>
      </c>
      <c r="W8" s="344"/>
      <c r="X8" s="345"/>
      <c r="Z8" s="293"/>
    </row>
    <row r="9" spans="2:26" ht="13.8" thickBot="1" x14ac:dyDescent="0.3">
      <c r="E9" s="337"/>
      <c r="O9" s="337"/>
      <c r="Q9" s="293"/>
      <c r="S9" s="352" t="s">
        <v>75</v>
      </c>
      <c r="T9" s="348">
        <v>111.8</v>
      </c>
      <c r="U9" s="433">
        <v>131</v>
      </c>
      <c r="V9" s="304">
        <v>130.80000000000001</v>
      </c>
      <c r="W9" s="344"/>
      <c r="X9" s="345"/>
      <c r="Z9" s="293"/>
    </row>
    <row r="10" spans="2:26" ht="13.8" thickBot="1" x14ac:dyDescent="0.3">
      <c r="E10" s="337"/>
      <c r="F10" s="161" t="s">
        <v>146</v>
      </c>
      <c r="G10" s="162"/>
      <c r="I10" s="437" t="s">
        <v>153</v>
      </c>
      <c r="J10" s="438" t="str">
        <f>IFERROR(IF(AND(G11&lt;3,G14=0)=TRUE,"NIL",IF(G14=1,K8,J8)),"NIL")</f>
        <v>NIL</v>
      </c>
      <c r="O10" s="337"/>
      <c r="Q10" s="293"/>
      <c r="S10" s="308" t="s">
        <v>69</v>
      </c>
      <c r="T10" s="348">
        <v>106.7</v>
      </c>
      <c r="U10" s="433">
        <v>126.7</v>
      </c>
      <c r="V10" s="304">
        <v>130.80000000000001</v>
      </c>
      <c r="W10" s="344"/>
      <c r="X10" s="345"/>
      <c r="Z10" s="293"/>
    </row>
    <row r="11" spans="2:26" ht="13.8" thickBot="1" x14ac:dyDescent="0.3">
      <c r="E11" s="337"/>
      <c r="F11" s="147">
        <f>IFERROR(Werte!D7,"NIL")</f>
        <v>0</v>
      </c>
      <c r="G11" s="149" t="str">
        <f>IFERROR(Werte!E7,"NIL")</f>
        <v>NIL</v>
      </c>
      <c r="I11" s="437" t="s">
        <v>418</v>
      </c>
      <c r="J11" s="438">
        <f>IFERROR(HLOOKUP($G$11,$S$17:$X$20,C5+1,FALSE),"NIL")</f>
        <v>0</v>
      </c>
      <c r="O11" s="337"/>
      <c r="Q11" s="293"/>
      <c r="S11" s="308" t="s">
        <v>164</v>
      </c>
      <c r="T11" s="348">
        <v>138.1</v>
      </c>
      <c r="U11" s="433">
        <v>154.80000000000001</v>
      </c>
      <c r="V11" s="304">
        <v>130.80000000000001</v>
      </c>
      <c r="W11" s="344"/>
      <c r="X11" s="345"/>
      <c r="Z11" s="293"/>
    </row>
    <row r="12" spans="2:26" ht="13.8" thickBot="1" x14ac:dyDescent="0.3">
      <c r="E12" s="337"/>
      <c r="O12" s="337"/>
      <c r="Q12" s="293"/>
      <c r="S12" s="346"/>
      <c r="T12" s="347"/>
      <c r="U12" s="347"/>
      <c r="V12" s="347"/>
      <c r="W12" s="344"/>
      <c r="X12" s="345"/>
      <c r="Z12" s="293"/>
    </row>
    <row r="13" spans="2:26" ht="13.8" thickBot="1" x14ac:dyDescent="0.3">
      <c r="E13" s="337"/>
      <c r="F13" s="161" t="s">
        <v>145</v>
      </c>
      <c r="G13" s="162"/>
      <c r="I13" s="437" t="s">
        <v>430</v>
      </c>
      <c r="J13" s="439" t="str">
        <f>IF(AND(G11=3,G14=1),HLOOKUP(G11,$S$23:$X$26,$C$5+1,FALSE),HLOOKUP(1,$S$23:$X$26,$C$5+1,FALSE))</f>
        <v>Link Tiefbau Baupreisindex (Basis Oktober 1998 = 100) :</v>
      </c>
      <c r="O13" s="337"/>
      <c r="Q13" s="293"/>
      <c r="S13" s="346"/>
      <c r="T13" s="347"/>
      <c r="U13" s="347"/>
      <c r="V13" s="347"/>
      <c r="W13" s="344"/>
      <c r="X13" s="345"/>
      <c r="Z13" s="293"/>
    </row>
    <row r="14" spans="2:26" ht="13.8" thickBot="1" x14ac:dyDescent="0.3">
      <c r="E14" s="337"/>
      <c r="F14" s="147">
        <f>IFERROR(Werte!D9,"NIL")</f>
        <v>0</v>
      </c>
      <c r="G14" s="149" t="str">
        <f>IFERROR(Werte!E9,"NIL")</f>
        <v>NIL</v>
      </c>
      <c r="I14" s="437" t="s">
        <v>431</v>
      </c>
      <c r="J14" s="439" t="str">
        <f>IF(AND(G11=3,G14=1),HLOOKUP(G11,$S$29:$X$32,$C$5+1,FALSE),HLOOKUP(1,$S$29:$X$32,$C$5+1,FALSE))</f>
        <v>https://www.bfs.admin.ch/bfs/de/home/statistiken/preise/baupreise.assetdetail.8866463.html</v>
      </c>
      <c r="O14" s="337"/>
      <c r="Q14" s="293"/>
      <c r="S14" s="358"/>
      <c r="T14" s="359"/>
      <c r="U14" s="359"/>
      <c r="V14" s="359"/>
      <c r="W14" s="440"/>
      <c r="X14" s="441"/>
      <c r="Z14" s="293"/>
    </row>
    <row r="15" spans="2:26" x14ac:dyDescent="0.25"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Q15" s="293"/>
      <c r="S15" s="34"/>
      <c r="T15" s="34"/>
      <c r="U15" s="34"/>
      <c r="V15" s="34"/>
      <c r="W15" s="34"/>
      <c r="X15" s="34"/>
      <c r="Z15" s="293"/>
    </row>
    <row r="16" spans="2:26" ht="13.8" thickBot="1" x14ac:dyDescent="0.3">
      <c r="Q16" s="293"/>
      <c r="S16" s="255" t="s">
        <v>420</v>
      </c>
      <c r="T16" s="34"/>
      <c r="U16" s="34"/>
      <c r="V16" s="34"/>
      <c r="W16" s="34"/>
      <c r="X16" s="34"/>
      <c r="Z16" s="293"/>
    </row>
    <row r="17" spans="5:26" ht="14.4" thickBot="1" x14ac:dyDescent="0.3">
      <c r="E17" s="350"/>
      <c r="F17" s="351" t="s">
        <v>416</v>
      </c>
      <c r="G17" s="350"/>
      <c r="H17" s="350"/>
      <c r="I17" s="350"/>
      <c r="J17" s="350"/>
      <c r="K17" s="350"/>
      <c r="L17" s="350"/>
      <c r="M17" s="350"/>
      <c r="N17" s="350"/>
      <c r="O17" s="350"/>
      <c r="Q17" s="293"/>
      <c r="S17" s="442" t="s">
        <v>421</v>
      </c>
      <c r="T17" s="443">
        <v>1</v>
      </c>
      <c r="U17" s="443">
        <v>2</v>
      </c>
      <c r="V17" s="443">
        <v>3</v>
      </c>
      <c r="W17" s="443">
        <v>4</v>
      </c>
      <c r="X17" s="444">
        <v>5</v>
      </c>
      <c r="Z17" s="293"/>
    </row>
    <row r="18" spans="5:26" x14ac:dyDescent="0.25">
      <c r="E18" s="350"/>
      <c r="F18" s="176" t="s">
        <v>141</v>
      </c>
      <c r="G18" s="162"/>
      <c r="I18" s="161" t="s">
        <v>126</v>
      </c>
      <c r="J18" s="297" t="s">
        <v>127</v>
      </c>
      <c r="K18" s="297" t="s">
        <v>114</v>
      </c>
      <c r="L18" s="297" t="s">
        <v>115</v>
      </c>
      <c r="M18" s="297" t="s">
        <v>286</v>
      </c>
      <c r="N18" s="298" t="s">
        <v>287</v>
      </c>
      <c r="O18" s="445"/>
      <c r="Q18" s="293"/>
      <c r="R18" s="1" t="s">
        <v>422</v>
      </c>
      <c r="S18" s="446"/>
      <c r="T18" s="447" t="s">
        <v>310</v>
      </c>
      <c r="U18" s="447" t="s">
        <v>310</v>
      </c>
      <c r="V18" s="447" t="s">
        <v>311</v>
      </c>
      <c r="W18" s="448"/>
      <c r="X18" s="449"/>
      <c r="Z18" s="293"/>
    </row>
    <row r="19" spans="5:26" ht="13.8" thickBot="1" x14ac:dyDescent="0.3">
      <c r="E19" s="350"/>
      <c r="F19" s="168" t="str">
        <f>IFERROR(Werte!D19,"NIL")</f>
        <v/>
      </c>
      <c r="G19" s="171"/>
      <c r="I19" s="147" t="str">
        <f>IFERROR(VLOOKUP($F$22,$S$5:$X$14,1,FALSE),"NIL")</f>
        <v>NIL</v>
      </c>
      <c r="J19" s="148" t="str">
        <f>IFERROR(VLOOKUP($F$22,$S$5:$X$14,2,FALSE),"NIL")</f>
        <v>NIL</v>
      </c>
      <c r="K19" s="148" t="str">
        <f>IFERROR(VLOOKUP($F$22,$S$5:$X$14,3,FALSE),"NIL")</f>
        <v>NIL</v>
      </c>
      <c r="L19" s="148" t="str">
        <f>IFERROR(VLOOKUP($F$22,$S$5:$X$14,4,FALSE),"NIL")</f>
        <v>NIL</v>
      </c>
      <c r="M19" s="164" t="str">
        <f>IFERROR(VLOOKUP($F$22,$S$5:$X$14,5,FALSE),"NIL")</f>
        <v>NIL</v>
      </c>
      <c r="N19" s="171" t="str">
        <f>IFERROR(VLOOKUP($F$22,$S$5:$X$14,6,FALSE),"NIL")</f>
        <v>NIL</v>
      </c>
      <c r="O19" s="260"/>
      <c r="Q19" s="293"/>
      <c r="R19" s="1" t="s">
        <v>423</v>
      </c>
      <c r="S19" s="446"/>
      <c r="T19" s="450" t="s">
        <v>428</v>
      </c>
      <c r="U19" s="450" t="s">
        <v>428</v>
      </c>
      <c r="V19" s="450" t="s">
        <v>425</v>
      </c>
      <c r="W19" s="448"/>
      <c r="X19" s="449"/>
      <c r="Z19" s="293"/>
    </row>
    <row r="20" spans="5:26" ht="13.8" thickBot="1" x14ac:dyDescent="0.3">
      <c r="E20" s="350"/>
      <c r="O20" s="350"/>
      <c r="Q20" s="293"/>
      <c r="R20" s="1" t="s">
        <v>424</v>
      </c>
      <c r="S20" s="451"/>
      <c r="T20" s="452" t="s">
        <v>427</v>
      </c>
      <c r="U20" s="452" t="s">
        <v>427</v>
      </c>
      <c r="V20" s="452" t="s">
        <v>426</v>
      </c>
      <c r="W20" s="453"/>
      <c r="X20" s="454"/>
      <c r="Z20" s="293"/>
    </row>
    <row r="21" spans="5:26" ht="13.8" thickBot="1" x14ac:dyDescent="0.3">
      <c r="E21" s="350"/>
      <c r="F21" s="162" t="s">
        <v>126</v>
      </c>
      <c r="O21" s="350"/>
      <c r="Q21" s="293"/>
      <c r="S21" s="455"/>
      <c r="Z21" s="293"/>
    </row>
    <row r="22" spans="5:26" ht="13.8" thickBot="1" x14ac:dyDescent="0.3">
      <c r="E22" s="350"/>
      <c r="F22" s="149" t="str">
        <f>IFERROR(Werte!D20,"NIL")</f>
        <v/>
      </c>
      <c r="I22" s="434" t="s">
        <v>152</v>
      </c>
      <c r="J22" s="435" t="str">
        <f>IFERROR(IF(G25=1,J19,IF(G25=2,J19,K19)),"NIL")</f>
        <v>NIL</v>
      </c>
      <c r="K22" s="436" t="str">
        <f>IFERROR(IF(G25=1,J19,IF(G25=2,J19,L19)),"NIL")</f>
        <v>NIL</v>
      </c>
      <c r="O22" s="350"/>
      <c r="Q22" s="293"/>
      <c r="S22" s="255" t="s">
        <v>430</v>
      </c>
      <c r="T22" s="34"/>
      <c r="U22" s="34"/>
      <c r="V22" s="34"/>
      <c r="W22" s="34"/>
      <c r="X22" s="34"/>
      <c r="Z22" s="293"/>
    </row>
    <row r="23" spans="5:26" ht="13.8" thickBot="1" x14ac:dyDescent="0.3">
      <c r="E23" s="350"/>
      <c r="O23" s="350"/>
      <c r="Q23" s="293"/>
      <c r="S23" s="442" t="s">
        <v>421</v>
      </c>
      <c r="T23" s="443">
        <v>1</v>
      </c>
      <c r="U23" s="443">
        <v>2</v>
      </c>
      <c r="V23" s="443">
        <v>3</v>
      </c>
      <c r="W23" s="443">
        <v>4</v>
      </c>
      <c r="X23" s="444">
        <v>5</v>
      </c>
      <c r="Z23" s="293"/>
    </row>
    <row r="24" spans="5:26" ht="13.8" thickBot="1" x14ac:dyDescent="0.3">
      <c r="E24" s="350"/>
      <c r="F24" s="161" t="s">
        <v>146</v>
      </c>
      <c r="G24" s="162"/>
      <c r="I24" s="437" t="s">
        <v>153</v>
      </c>
      <c r="J24" s="438" t="str">
        <f>IFERROR(IF(AND(G25&lt;3,G28=0)=TRUE,"NIL",IF(G28=1,K22,J22)),"NIL")</f>
        <v>NIL</v>
      </c>
      <c r="O24" s="350"/>
      <c r="Q24" s="293"/>
      <c r="R24" s="1" t="s">
        <v>422</v>
      </c>
      <c r="S24" s="446"/>
      <c r="T24" s="456" t="s">
        <v>303</v>
      </c>
      <c r="U24" s="456" t="s">
        <v>303</v>
      </c>
      <c r="V24" s="456" t="s">
        <v>302</v>
      </c>
      <c r="W24" s="448"/>
      <c r="X24" s="449"/>
      <c r="Z24" s="293"/>
    </row>
    <row r="25" spans="5:26" ht="13.8" thickBot="1" x14ac:dyDescent="0.3">
      <c r="E25" s="350"/>
      <c r="F25" s="147">
        <f>IFERROR(Werte!D21,"NIL")</f>
        <v>0</v>
      </c>
      <c r="G25" s="149" t="str">
        <f>IFERROR(Werte!E21,"NIL")</f>
        <v>NIL</v>
      </c>
      <c r="I25" s="437" t="s">
        <v>418</v>
      </c>
      <c r="J25" s="438">
        <f>IFERROR(HLOOKUP($G$25,$S$17:$X$20,C5+1,FALSE),"NIL")</f>
        <v>0</v>
      </c>
      <c r="O25" s="350"/>
      <c r="Q25" s="293"/>
      <c r="R25" s="1" t="s">
        <v>423</v>
      </c>
      <c r="S25" s="446"/>
      <c r="T25" s="457" t="s">
        <v>433</v>
      </c>
      <c r="U25" s="457" t="s">
        <v>433</v>
      </c>
      <c r="V25" s="457" t="s">
        <v>432</v>
      </c>
      <c r="W25" s="448"/>
      <c r="X25" s="449"/>
      <c r="Z25" s="293"/>
    </row>
    <row r="26" spans="5:26" ht="13.8" thickBot="1" x14ac:dyDescent="0.3">
      <c r="E26" s="350"/>
      <c r="O26" s="350"/>
      <c r="Q26" s="293"/>
      <c r="R26" s="1" t="s">
        <v>424</v>
      </c>
      <c r="S26" s="451"/>
      <c r="T26" s="458" t="s">
        <v>441</v>
      </c>
      <c r="U26" s="458" t="s">
        <v>441</v>
      </c>
      <c r="V26" s="458" t="s">
        <v>440</v>
      </c>
      <c r="W26" s="453"/>
      <c r="X26" s="454"/>
      <c r="Z26" s="293"/>
    </row>
    <row r="27" spans="5:26" ht="13.8" thickBot="1" x14ac:dyDescent="0.3">
      <c r="E27" s="350"/>
      <c r="F27" s="161" t="s">
        <v>145</v>
      </c>
      <c r="G27" s="162"/>
      <c r="I27" s="437" t="s">
        <v>430</v>
      </c>
      <c r="J27" s="439" t="str">
        <f>IF(AND(G25=3,G28=1),HLOOKUP(G25,$S$23:$X$26,$C$5+1,FALSE),HLOOKUP(1,$S$23:$X$26,$C$5+1,FALSE))</f>
        <v>Link Tiefbau Baupreisindex (Basis Oktober 1998 = 100) :</v>
      </c>
      <c r="O27" s="350"/>
      <c r="Q27" s="293"/>
      <c r="Z27" s="293"/>
    </row>
    <row r="28" spans="5:26" ht="13.8" thickBot="1" x14ac:dyDescent="0.3">
      <c r="E28" s="350"/>
      <c r="F28" s="147">
        <f>IFERROR(Werte!D23,"NIL")</f>
        <v>0</v>
      </c>
      <c r="G28" s="149" t="str">
        <f>IFERROR(Werte!E23,"NIL")</f>
        <v>NIL</v>
      </c>
      <c r="I28" s="437" t="s">
        <v>431</v>
      </c>
      <c r="J28" s="439" t="str">
        <f>IF(AND(G25=3,G28=1),HLOOKUP(G25,$S$29:$X$32,$C$5+1,FALSE),HLOOKUP(1,$S$29:$X$32,$C$5+1,FALSE))</f>
        <v>https://www.bfs.admin.ch/bfs/de/home/statistiken/preise/baupreise.assetdetail.8866463.html</v>
      </c>
      <c r="O28" s="350"/>
      <c r="Q28" s="293"/>
      <c r="S28" s="255" t="s">
        <v>431</v>
      </c>
      <c r="T28" s="34"/>
      <c r="U28" s="34"/>
      <c r="V28" s="34"/>
      <c r="W28" s="34"/>
      <c r="X28" s="34"/>
      <c r="Z28" s="293"/>
    </row>
    <row r="29" spans="5:26" x14ac:dyDescent="0.25"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Q29" s="293"/>
      <c r="S29" s="442" t="s">
        <v>421</v>
      </c>
      <c r="T29" s="443">
        <v>1</v>
      </c>
      <c r="U29" s="443">
        <v>2</v>
      </c>
      <c r="V29" s="443">
        <v>3</v>
      </c>
      <c r="W29" s="443">
        <v>4</v>
      </c>
      <c r="X29" s="444">
        <v>5</v>
      </c>
      <c r="Z29" s="293"/>
    </row>
    <row r="30" spans="5:26" x14ac:dyDescent="0.25">
      <c r="Q30" s="293"/>
      <c r="R30" s="1" t="s">
        <v>422</v>
      </c>
      <c r="S30" s="446"/>
      <c r="T30" s="456" t="s">
        <v>437</v>
      </c>
      <c r="U30" s="456" t="s">
        <v>437</v>
      </c>
      <c r="V30" s="396" t="s">
        <v>434</v>
      </c>
      <c r="W30" s="459"/>
      <c r="X30" s="460"/>
      <c r="Z30" s="293"/>
    </row>
    <row r="31" spans="5:26" ht="14.4" thickBot="1" x14ac:dyDescent="0.3">
      <c r="E31" s="353"/>
      <c r="F31" s="354" t="s">
        <v>417</v>
      </c>
      <c r="G31" s="353"/>
      <c r="H31" s="353"/>
      <c r="I31" s="353"/>
      <c r="J31" s="353"/>
      <c r="K31" s="353"/>
      <c r="L31" s="353"/>
      <c r="M31" s="353"/>
      <c r="N31" s="353"/>
      <c r="O31" s="353"/>
      <c r="Q31" s="293"/>
      <c r="R31" s="1" t="s">
        <v>423</v>
      </c>
      <c r="S31" s="446"/>
      <c r="T31" s="457" t="s">
        <v>438</v>
      </c>
      <c r="U31" s="457" t="s">
        <v>438</v>
      </c>
      <c r="V31" s="457" t="s">
        <v>435</v>
      </c>
      <c r="W31" s="459"/>
      <c r="X31" s="460"/>
      <c r="Z31" s="293"/>
    </row>
    <row r="32" spans="5:26" ht="13.8" thickBot="1" x14ac:dyDescent="0.3">
      <c r="E32" s="353"/>
      <c r="F32" s="176" t="s">
        <v>141</v>
      </c>
      <c r="G32" s="162"/>
      <c r="I32" s="161" t="s">
        <v>126</v>
      </c>
      <c r="J32" s="297" t="s">
        <v>127</v>
      </c>
      <c r="K32" s="297" t="s">
        <v>114</v>
      </c>
      <c r="L32" s="297" t="s">
        <v>115</v>
      </c>
      <c r="M32" s="297" t="s">
        <v>286</v>
      </c>
      <c r="N32" s="298" t="s">
        <v>287</v>
      </c>
      <c r="O32" s="461"/>
      <c r="Q32" s="293"/>
      <c r="R32" s="1" t="s">
        <v>424</v>
      </c>
      <c r="S32" s="451"/>
      <c r="T32" s="458" t="s">
        <v>439</v>
      </c>
      <c r="U32" s="458" t="s">
        <v>439</v>
      </c>
      <c r="V32" s="458" t="s">
        <v>436</v>
      </c>
      <c r="W32" s="462"/>
      <c r="X32" s="463"/>
      <c r="Z32" s="293"/>
    </row>
    <row r="33" spans="5:26" ht="13.8" thickBot="1" x14ac:dyDescent="0.3">
      <c r="E33" s="353"/>
      <c r="F33" s="168" t="str">
        <f>IFERROR(Werte!D33,"NIL")</f>
        <v/>
      </c>
      <c r="G33" s="171"/>
      <c r="I33" s="147" t="str">
        <f>IFERROR(VLOOKUP($F$36,$S$5:$X$14,1,FALSE),"NIL")</f>
        <v>NIL</v>
      </c>
      <c r="J33" s="148" t="str">
        <f>IFERROR(VLOOKUP($F$36,$S$5:$X$14,2,FALSE),"NIL")</f>
        <v>NIL</v>
      </c>
      <c r="K33" s="148" t="str">
        <f>IFERROR(VLOOKUP($F$36,$S$5:$X$14,3,FALSE),"NIL")</f>
        <v>NIL</v>
      </c>
      <c r="L33" s="148" t="str">
        <f>IFERROR(VLOOKUP($F$36,$S$5:$X$14,4,FALSE),"NIL")</f>
        <v>NIL</v>
      </c>
      <c r="M33" s="164" t="str">
        <f>IFERROR(VLOOKUP($F$36,$S$5:$X$14,5,FALSE),"NIL")</f>
        <v>NIL</v>
      </c>
      <c r="N33" s="171" t="str">
        <f>IFERROR(VLOOKUP($F$36,$S$5:$X$14,6,FALSE),"NIL")</f>
        <v>NIL</v>
      </c>
      <c r="O33" s="261"/>
      <c r="Q33" s="293"/>
      <c r="Z33" s="293"/>
    </row>
    <row r="34" spans="5:26" ht="13.8" thickBot="1" x14ac:dyDescent="0.3">
      <c r="E34" s="353"/>
      <c r="O34" s="353"/>
      <c r="Q34" s="293"/>
      <c r="R34" s="293"/>
      <c r="S34" s="293"/>
      <c r="T34" s="293"/>
      <c r="U34" s="293"/>
      <c r="V34" s="293"/>
      <c r="W34" s="293"/>
      <c r="X34" s="293"/>
      <c r="Y34" s="293"/>
      <c r="Z34" s="293"/>
    </row>
    <row r="35" spans="5:26" ht="13.8" thickBot="1" x14ac:dyDescent="0.3">
      <c r="E35" s="353"/>
      <c r="F35" s="162" t="s">
        <v>126</v>
      </c>
      <c r="O35" s="353"/>
    </row>
    <row r="36" spans="5:26" ht="13.8" thickBot="1" x14ac:dyDescent="0.3">
      <c r="E36" s="353"/>
      <c r="F36" s="149" t="str">
        <f>IFERROR(Werte!D34,"NIL")</f>
        <v/>
      </c>
      <c r="I36" s="434" t="s">
        <v>152</v>
      </c>
      <c r="J36" s="435" t="str">
        <f>IFERROR(IF(G39=1,J33,IF(G39=2,J33,K33)),"NIL")</f>
        <v>NIL</v>
      </c>
      <c r="K36" s="436" t="str">
        <f>IFERROR(IF(G39=1,J33,IF(G39=2,J33,L33)),"NIL")</f>
        <v>NIL</v>
      </c>
      <c r="O36" s="353"/>
    </row>
    <row r="37" spans="5:26" ht="13.8" thickBot="1" x14ac:dyDescent="0.3">
      <c r="E37" s="353"/>
      <c r="O37" s="353"/>
    </row>
    <row r="38" spans="5:26" ht="13.8" thickBot="1" x14ac:dyDescent="0.3">
      <c r="E38" s="353"/>
      <c r="F38" s="161" t="s">
        <v>146</v>
      </c>
      <c r="G38" s="162"/>
      <c r="I38" s="437" t="s">
        <v>153</v>
      </c>
      <c r="J38" s="438" t="str">
        <f>IFERROR(IF(AND(G39&lt;3,G42=0)=TRUE,"NIL",IF(G42=1,K36,J36)),"NIL")</f>
        <v>NIL</v>
      </c>
      <c r="O38" s="353"/>
    </row>
    <row r="39" spans="5:26" ht="13.8" thickBot="1" x14ac:dyDescent="0.3">
      <c r="E39" s="353"/>
      <c r="F39" s="147">
        <f>IFERROR(Werte!D35,"NIL")</f>
        <v>0</v>
      </c>
      <c r="G39" s="149" t="str">
        <f>IFERROR(Werte!E35,"NIL")</f>
        <v>NIL</v>
      </c>
      <c r="I39" s="437" t="s">
        <v>418</v>
      </c>
      <c r="J39" s="438">
        <f>IFERROR(HLOOKUP($G$39,$S$17:$X$20,C5+1,FALSE),"NIL")</f>
        <v>0</v>
      </c>
      <c r="O39" s="353"/>
    </row>
    <row r="40" spans="5:26" ht="13.8" thickBot="1" x14ac:dyDescent="0.3">
      <c r="E40" s="353"/>
      <c r="O40" s="353"/>
    </row>
    <row r="41" spans="5:26" ht="13.8" thickBot="1" x14ac:dyDescent="0.3">
      <c r="E41" s="353"/>
      <c r="F41" s="161" t="s">
        <v>145</v>
      </c>
      <c r="G41" s="162"/>
      <c r="I41" s="437" t="s">
        <v>430</v>
      </c>
      <c r="J41" s="439" t="str">
        <f>IF(AND(G39=3,G42=1),HLOOKUP(G39,$S$23:$X$26,$C$5+1,FALSE),HLOOKUP(1,$S$23:$X$26,$C$5+1,FALSE))</f>
        <v>Link Tiefbau Baupreisindex (Basis Oktober 1998 = 100) :</v>
      </c>
      <c r="O41" s="353"/>
    </row>
    <row r="42" spans="5:26" ht="13.8" thickBot="1" x14ac:dyDescent="0.3">
      <c r="E42" s="353"/>
      <c r="F42" s="147">
        <f>IFERROR(Werte!D37,"NIL")</f>
        <v>0</v>
      </c>
      <c r="G42" s="149" t="str">
        <f>IFERROR(Werte!E37,"NIL")</f>
        <v>NIL</v>
      </c>
      <c r="I42" s="437" t="s">
        <v>431</v>
      </c>
      <c r="J42" s="439" t="str">
        <f>IF(AND(G39=3,G42=1),HLOOKUP(G39,$S$29:$X$32,$C$5+1,FALSE),HLOOKUP(1,$S$29:$X$32,$C$5+1,FALSE))</f>
        <v>https://www.bfs.admin.ch/bfs/de/home/statistiken/preise/baupreise.assetdetail.8866463.html</v>
      </c>
      <c r="O42" s="353"/>
    </row>
    <row r="43" spans="5:26" x14ac:dyDescent="0.25"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</row>
    <row r="49" spans="10:24" x14ac:dyDescent="0.25">
      <c r="S49" s="464"/>
      <c r="T49" s="464"/>
      <c r="V49" s="464"/>
      <c r="W49" s="464"/>
      <c r="X49" s="464"/>
    </row>
    <row r="50" spans="10:24" x14ac:dyDescent="0.25">
      <c r="S50" s="464"/>
      <c r="T50" s="464"/>
      <c r="V50" s="464"/>
      <c r="W50" s="464"/>
      <c r="X50" s="464"/>
    </row>
    <row r="51" spans="10:24" x14ac:dyDescent="0.25">
      <c r="S51" s="464"/>
      <c r="T51" s="464"/>
      <c r="U51" s="464"/>
      <c r="V51" s="464"/>
      <c r="W51" s="464"/>
      <c r="X51" s="464"/>
    </row>
    <row r="52" spans="10:24" x14ac:dyDescent="0.25">
      <c r="S52" s="464"/>
      <c r="T52" s="464"/>
      <c r="U52" s="464"/>
      <c r="W52" s="464"/>
      <c r="X52" s="464"/>
    </row>
    <row r="53" spans="10:24" x14ac:dyDescent="0.25">
      <c r="S53" s="464"/>
      <c r="T53" s="464"/>
      <c r="U53" s="464"/>
      <c r="W53" s="464"/>
      <c r="X53" s="464"/>
    </row>
    <row r="54" spans="10:24" x14ac:dyDescent="0.25">
      <c r="S54" s="464"/>
      <c r="T54" s="464"/>
      <c r="U54" s="464"/>
      <c r="W54" s="464"/>
      <c r="X54" s="464"/>
    </row>
    <row r="55" spans="10:24" x14ac:dyDescent="0.25">
      <c r="S55" s="464"/>
      <c r="T55" s="464"/>
      <c r="U55" s="464"/>
      <c r="V55" s="464"/>
      <c r="W55" s="464"/>
      <c r="X55" s="464"/>
    </row>
    <row r="56" spans="10:24" x14ac:dyDescent="0.25">
      <c r="S56" s="464"/>
      <c r="T56" s="464"/>
      <c r="U56" s="464"/>
      <c r="V56" s="464"/>
      <c r="W56" s="464"/>
      <c r="X56" s="464"/>
    </row>
    <row r="57" spans="10:24" x14ac:dyDescent="0.25">
      <c r="S57" s="464"/>
      <c r="T57" s="464"/>
      <c r="U57" s="464"/>
      <c r="V57" s="464"/>
      <c r="W57" s="464"/>
      <c r="X57" s="464"/>
    </row>
    <row r="58" spans="10:24" x14ac:dyDescent="0.25">
      <c r="S58" s="464"/>
      <c r="T58" s="464"/>
      <c r="U58" s="464"/>
      <c r="V58" s="464"/>
      <c r="W58" s="464"/>
      <c r="X58" s="464"/>
    </row>
    <row r="59" spans="10:24" x14ac:dyDescent="0.25">
      <c r="S59" s="464"/>
      <c r="T59" s="464"/>
      <c r="U59" s="464"/>
      <c r="V59" s="464"/>
      <c r="W59" s="464"/>
      <c r="X59" s="464"/>
    </row>
    <row r="60" spans="10:24" x14ac:dyDescent="0.25">
      <c r="S60" s="464"/>
      <c r="T60" s="464"/>
      <c r="U60" s="464"/>
      <c r="V60" s="464"/>
      <c r="W60" s="464"/>
      <c r="X60" s="464"/>
    </row>
    <row r="61" spans="10:24" x14ac:dyDescent="0.25">
      <c r="S61" s="464"/>
      <c r="T61" s="464"/>
      <c r="U61" s="464"/>
      <c r="V61" s="464"/>
      <c r="W61" s="464"/>
      <c r="X61" s="464"/>
    </row>
    <row r="62" spans="10:24" x14ac:dyDescent="0.25">
      <c r="S62" s="464"/>
      <c r="T62" s="464"/>
      <c r="U62" s="464"/>
      <c r="V62" s="464"/>
      <c r="W62" s="464"/>
      <c r="X62" s="464"/>
    </row>
    <row r="63" spans="10:24" x14ac:dyDescent="0.25">
      <c r="J63" s="465"/>
      <c r="S63" s="464"/>
      <c r="T63" s="464"/>
      <c r="U63" s="464"/>
      <c r="V63" s="464"/>
      <c r="W63" s="464"/>
      <c r="X63" s="464"/>
    </row>
    <row r="64" spans="10:24" x14ac:dyDescent="0.25">
      <c r="S64" s="464"/>
      <c r="T64" s="464"/>
      <c r="U64" s="464"/>
      <c r="V64" s="464"/>
      <c r="W64" s="464"/>
      <c r="X64" s="464"/>
    </row>
    <row r="65" spans="19:24" x14ac:dyDescent="0.25">
      <c r="S65" s="464"/>
      <c r="T65" s="464"/>
      <c r="U65" s="464"/>
      <c r="V65" s="464"/>
      <c r="W65" s="464"/>
      <c r="X65" s="464"/>
    </row>
    <row r="66" spans="19:24" x14ac:dyDescent="0.25">
      <c r="S66" s="464"/>
      <c r="T66" s="464"/>
      <c r="U66" s="464"/>
      <c r="V66" s="464"/>
      <c r="W66" s="464"/>
      <c r="X66" s="464"/>
    </row>
    <row r="67" spans="19:24" x14ac:dyDescent="0.25">
      <c r="S67" s="464"/>
      <c r="T67" s="464"/>
      <c r="U67" s="464"/>
      <c r="V67" s="464"/>
      <c r="W67" s="464"/>
      <c r="X67" s="464"/>
    </row>
    <row r="68" spans="19:24" x14ac:dyDescent="0.25">
      <c r="S68" s="464"/>
      <c r="T68" s="464"/>
      <c r="U68" s="464"/>
      <c r="V68" s="464"/>
      <c r="W68" s="464"/>
      <c r="X68" s="464"/>
    </row>
  </sheetData>
  <sheetProtection algorithmName="SHA-512" hashValue="xql30Gav4WHnB/sVViGpq+h42+zxeEhukf5X/FlzSfVqi93Z4h3WiDCb5uQ8cwUl++UC8K2butlwq9kg6cRtuw==" saltValue="bs49fmsMeWjYr1IdDDY2+g==" spinCount="100000" sheet="1" objects="1" scenarios="1"/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cellWatches>
    <cellWatch r="J10"/>
  </cellWatch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nhang  G - KV für 1 Massnahme (Kleinformat)"/>
    <f:field ref="objsubject" par="" edit="true" text=""/>
    <f:field ref="objcreatedby" par="" text="Alt, Michel (ASTRA - Ali)"/>
    <f:field ref="objcreatedat" par="" text="14.10.2019 07:02:44"/>
    <f:field ref="objchangedby" par="" text="Alt, Michel (ASTRA - Ali)"/>
    <f:field ref="objmodifiedat" par="" text="14.10.2019 12:38:30"/>
    <f:field ref="doc_FSCFOLIO_1_1001_FieldDocumentNumber" par="" text=""/>
    <f:field ref="doc_FSCFOLIO_1_1001_FieldSubject" par="" edit="true" text=""/>
    <f:field ref="FSCFOLIO_1_1001_FieldCurrentUser" par="" text="Michel Alt"/>
    <f:field ref="CCAPRECONFIG_15_1001_Objektname" par="" edit="true" text="Anhang  G - KV für 1 Massnahme (Kleinformat)"/>
    <f:field ref="CHPRECONFIG_1_1001_Objektname" par="" edit="true" text="Anhang  G - KV für 1 Massnahme (Kleinformat)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Courrier B"/>
    <f:field ref="CCAPRECONFIG_15_1001_Kategorie" par="" text="Destinataire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Firma" par="" text=""/>
    <f:field ref="BAVCFG_15_1700_ZustellungAm" par="" text=""/>
    <f:field ref="BAVCFG_15_1700_Anrede_Adresse" par="" edit="true" text=""/>
    <f:field ref="BAVCFG_15_1700_Firma_Kurz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CHPRECONFIG_1_1001_Objektname" text="Classe d'objets"/>
    <f:field ref="objcreatedat" text="Créé le/à"/>
    <f:field ref="objcreatedby" text="Créé par"/>
    <f:field ref="objchangedby" text="Dernière modification apportée par"/>
    <f:field ref="objmodifiedat" text="Dernière modification le/à"/>
    <f:field ref="objname" text="Nom"/>
    <f:field ref="CCAPRECONFIG_15_1001_Objektname" text="Nom d'objet"/>
    <f:field ref="objsubject" text="Objet (une seule ligne)"/>
    <f:field ref="FSCFOLIO_1_1001_FieldCurrentUser" text="Utilisateur actuel"/>
  </f:display>
  <f:display par="" text="&gt; Destinataires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CCAPRECONFIG_15_1001_zH" text="à l'att. de"/>
    <f:field ref="CCAPRECONFIG_15_1001_Adresse" text="Adresse"/>
    <f:field ref="CHPRECONFIG_1_1001_EMailAdresse" text="Adresse e-mail"/>
    <f:field ref="CCAPRECONFIG_15_1001_Postalische_Adresse" text="Adresse postale"/>
    <f:field ref="BAVCFG_15_1700_Adresse1_AP" text="Adresse1_AP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CAPRECONFIG_15_1001_Postfach" text="Case postale"/>
    <f:field ref="CCAPRECONFIG_15_1001_Postleitzahl" text="Code postal"/>
    <f:field ref="CCAPRECONFIG_15_1001_Organisationskurzname" text="Diminutif de l'organisation"/>
    <f:field ref="CCAPRECONFIG_15_1001_Email" text="E-Mail"/>
    <f:field ref="BAVCFG_15_1700_EMail_AP" text="E-Mail_AP"/>
    <f:field ref="CCAPRECONFIG_15_1001_Stiege" text="Escalier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CHPRECONFIG_1_1001_Anrede" text="Formule d'appel"/>
    <f:field ref="CCAPRECONFIG_15_1001_Anrede" text="Formule d'appel"/>
    <f:field ref="CCAPRECONFIG_15_1001_Funktionsbezeichnung" text="Funktionsbezeichnung"/>
    <f:field ref="CCAPRECONFIG_15_1001_Geburtsdatum" text="Geburtsdatum"/>
    <f:field ref="CCAPRECONFIG_15_1001_Geschlecht_Anrede" text="Geschlecht_Anrede"/>
    <f:field ref="CCAPRECONFIG_15_1001_Nachgestellter_Titel" text="Intitulé du poste"/>
    <f:field ref="CCAPRECONFIG_15_1001_Kategorie" text="Kategorie"/>
    <f:field ref="CHPRECONFIG_1_1001_Ort" text="Localité"/>
    <f:field ref="CCAPRECONFIG_15_1001_Ort" text="Localité"/>
    <f:field ref="BAVCFG_15_1700_Nachname_AP" text="Nachname_AP"/>
    <f:field ref="CCAPRECONFIG_15_1001_Nachname" text="Nom"/>
    <f:field ref="CHPRECONFIG_1_1001_Nachname" text="Nom"/>
    <f:field ref="CCAPRECONFIG_15_1001_Organisationsname" text="Nom de l'organisation"/>
    <f:field ref="CCAPRECONFIG_15_1001_Name_Zeile_2" text="Nom_Ligne_2"/>
    <f:field ref="CCAPRECONFIG_15_1001_Name_Zeile_3" text="Nom_Ligne_3"/>
    <f:field ref="CHPRECONFIG_1_1001_Postleitzahl" text="NPA"/>
    <f:field ref="CCAPRECONFIG_15_1001_Hausnummer" text="Numéro"/>
    <f:field ref="BAVCFG_15_1700_Ort_AP" text="Ort_AP"/>
    <f:field ref="CCAPRECONFIG_15_1001_Land" text="Pays"/>
    <f:field ref="CCAPRECONFIG_15_1001_Tuer" text="Porte"/>
    <f:field ref="BAVCFG_15_1700_Posfach_AP" text="Posfach_AP"/>
    <f:field ref="BAVCFG_15_1700_Postleitzahl_AP" text="Postleitzahl_AP"/>
    <f:field ref="CCAPRECONFIG_15_1001_Vorname" text="Prénom"/>
    <f:field ref="CHPRECONFIG_1_1001_Vorname" text="Prénom"/>
    <f:field ref="CCAPRECONFIG_15_1001_Rechtsform" text="Rechtsform"/>
    <f:field ref="CCAPRECONFIG_15_1001_Abschriftsbemerkung" text="Remarque de l'expéditeur"/>
    <f:field ref="CHPRECONFIG_1_1001_Strasse" text="Rue"/>
    <f:field ref="CCAPRECONFIG_15_1001_Strasse" text="Rue"/>
    <f:field ref="CCAPRECONFIG_15_1001_Geschlecht" text="Sexe"/>
    <f:field ref="CCAPRECONFIG_15_1001_Sozialversicherungsnummer" text="Sozialversicherungsnummer"/>
    <f:field ref="CCAPRECONFIG_15_1001_Stock" text="Stock"/>
    <f:field ref="BAVCFG_15_1700_Strasse2_AP" text="Strasse2_AP"/>
    <f:field ref="BAVCFG_15_1700_Strasse_AP" text="Strasse_AP"/>
    <f:field ref="CCAPRECONFIG_15_1001_Telefon" text="Telefon"/>
    <f:field ref="BAVCFG_15_1700_Titel_AP" text="Titel_AP"/>
    <f:field ref="CCAPRECONFIG_15_1001_Titel" text="Titre"/>
    <f:field ref="CHPRECONFIG_1_1001_Titel" text="Titre"/>
    <f:field ref="CCAPRECONFIG_15_1001_Versandart" text="Type d'envoi"/>
    <f:field ref="BAVCFG_15_1700_Vorname_AP" text="Vorname_AP"/>
    <f:field ref="CCAPRECONFIG_15_1001_Ziel" text="Ziel"/>
    <f:field ref="BAVCFG_15_1700_Zusatzzeile1_AP" text="Zusatzzeile1_AP"/>
    <f:field ref="BAVCFG_15_1700_Zusatzzeile2_AP" text="Zusatzzeile2_AP"/>
    <f:field ref="BAVCFG_15_1700_ZustellungAm" text="ZustellungAm"/>
  </f:display>
  <f:display par="" text="Publipostage">
    <f:field ref="doc_FSCFOLIO_1_1001_FieldDocumentNumber" text="Numéro de document"/>
    <f:field ref="doc_FSCFOLIO_1_1001_FieldSubject" text="Obj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Anrech. Kosten - Coûts imput.</vt:lpstr>
      <vt:lpstr>KV Massnahmen</vt:lpstr>
      <vt:lpstr>Sprache</vt:lpstr>
      <vt:lpstr>Werte</vt:lpstr>
      <vt:lpstr>Kanton</vt:lpstr>
      <vt:lpstr>Generationen-Agglo</vt:lpstr>
      <vt:lpstr>Kategorie</vt:lpstr>
      <vt:lpstr>Grossregion-Teuerung</vt:lpstr>
      <vt:lpstr>'Anrech. Kosten - Coûts imput.'!Druckbereich</vt:lpstr>
      <vt:lpstr>'KV Massnahmen'!Druckbereich</vt:lpstr>
      <vt:lpstr>Sprache!Druckbereich</vt:lpstr>
      <vt:lpstr>rng_Liste_Sprache</vt:lpstr>
      <vt:lpstr>rngGeneration_AUSWAHL</vt:lpstr>
      <vt:lpstr>rngGeneration_Gewaehlt</vt:lpstr>
      <vt:lpstr>rngKategorie</vt:lpstr>
      <vt:lpstr>rngListe_AGGLO_1</vt:lpstr>
      <vt:lpstr>rngListe_AGGLO_2</vt:lpstr>
      <vt:lpstr>rngListe_AGGLO_3</vt:lpstr>
      <vt:lpstr>rngListe_KATEGORIE_1</vt:lpstr>
      <vt:lpstr>rngListe_KATEGORIE_2</vt:lpstr>
      <vt:lpstr>rngListe_KATEGORIE_3</vt:lpstr>
      <vt:lpstr>rngSprache_Gewaehlt</vt:lpstr>
    </vt:vector>
  </TitlesOfParts>
  <Company>Netzplanung (NP)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Anhang H2 - VERSION 10.0	 (N352-0299)</dc:title>
  <dc:creator>Alt, Michel</dc:creator>
  <cp:lastModifiedBy>B167SM2</cp:lastModifiedBy>
  <cp:lastPrinted>2019-10-14T10:23:37Z</cp:lastPrinted>
  <dcterms:created xsi:type="dcterms:W3CDTF">2014-08-26T06:23:58Z</dcterms:created>
  <dcterms:modified xsi:type="dcterms:W3CDTF">2021-07-29T13:02:38Z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COO.2045.100.2.12390234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433.33-00086</vt:lpwstr>
  </property>
  <property fmtid="{D5CDD505-2E9C-101B-9397-08002B2CF9AE}" pid="5" name="FSC#COOELAK@1.1001:FileRefYear">
    <vt:lpwstr>2010</vt:lpwstr>
  </property>
  <property fmtid="{D5CDD505-2E9C-101B-9397-08002B2CF9AE}" pid="6" name="FSC#COOELAK@1.1001:FileRefOrdinal">
    <vt:lpwstr>86</vt:lpwstr>
  </property>
  <property fmtid="{D5CDD505-2E9C-101B-9397-08002B2CF9AE}" pid="7" name="FSC#COOELAK@1.1001:FileRefOU">
    <vt:lpwstr>NP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Alt Michel, Bern</vt:lpwstr>
  </property>
  <property fmtid="{D5CDD505-2E9C-101B-9397-08002B2CF9AE}" pid="10" name="FSC#COOELAK@1.1001:OwnerExtension">
    <vt:lpwstr>+41 58 463 37 66</vt:lpwstr>
  </property>
  <property fmtid="{D5CDD505-2E9C-101B-9397-08002B2CF9AE}" pid="11" name="FSC#COOELAK@1.1001:OwnerFaxExtension">
    <vt:lpwstr>+41 58 463 23 03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Netzplanung (ASTRA)</vt:lpwstr>
  </property>
  <property fmtid="{D5CDD505-2E9C-101B-9397-08002B2CF9AE}" pid="17" name="FSC#COOELAK@1.1001:CreatedAt">
    <vt:lpwstr>14.10.2019</vt:lpwstr>
  </property>
  <property fmtid="{D5CDD505-2E9C-101B-9397-08002B2CF9AE}" pid="18" name="FSC#COOELAK@1.1001:OU">
    <vt:lpwstr>Netzplanung (ASTRA)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*COO.2045.100.2.12390234*</vt:lpwstr>
  </property>
  <property fmtid="{D5CDD505-2E9C-101B-9397-08002B2CF9AE}" pid="21" name="FSC#COOELAK@1.1001:RefBarCode">
    <vt:lpwstr>*COO.2045.100.2.12390243*</vt:lpwstr>
  </property>
  <property fmtid="{D5CDD505-2E9C-101B-9397-08002B2CF9AE}" pid="22" name="FSC#COOELAK@1.1001:FileRefBarCode">
    <vt:lpwstr>*433.33-00086*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433.33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initdone">
    <vt:bool>true</vt:bool>
  </property>
  <property fmtid="{D5CDD505-2E9C-101B-9397-08002B2CF9AE}" pid="42" name="BExAnalyzer_OldName">
    <vt:lpwstr>H2$$ (N352-0299).xls</vt:lpwstr>
  </property>
  <property fmtid="{D5CDD505-2E9C-101B-9397-08002B2CF9AE}" pid="43" name="FSC#ASTRACFG@15.1700:Abs_Fachbereich">
    <vt:lpwstr/>
  </property>
  <property fmtid="{D5CDD505-2E9C-101B-9397-08002B2CF9AE}" pid="44" name="FSC#ASTRACFG@15.1700:Abs_Fachbereichsfunktion">
    <vt:lpwstr/>
  </property>
  <property fmtid="{D5CDD505-2E9C-101B-9397-08002B2CF9AE}" pid="45" name="FSC#ASTRACFG@15.1700:Absender_Fusszeilen">
    <vt:lpwstr>Bundesamt für Strassen ASTRA_x000d_
_x000d_
www.astra.admin.ch</vt:lpwstr>
  </property>
  <property fmtid="{D5CDD505-2E9C-101B-9397-08002B2CF9AE}" pid="46" name="FSC#ASTRACFG@15.1700:Abteilung">
    <vt:lpwstr/>
  </property>
  <property fmtid="{D5CDD505-2E9C-101B-9397-08002B2CF9AE}" pid="47" name="FSC#ASTRACFG@15.1700:Bereich">
    <vt:lpwstr/>
  </property>
  <property fmtid="{D5CDD505-2E9C-101B-9397-08002B2CF9AE}" pid="48" name="FSC#ASTRACFG@15.1700:Fachbereich">
    <vt:lpwstr/>
  </property>
  <property fmtid="{D5CDD505-2E9C-101B-9397-08002B2CF9AE}" pid="49" name="FSC#ASTRACFG@15.1700:FilialeOrt">
    <vt:lpwstr/>
  </property>
  <property fmtid="{D5CDD505-2E9C-101B-9397-08002B2CF9AE}" pid="50" name="FSC#ASTRACFG@15.1700:Funktion">
    <vt:lpwstr/>
  </property>
  <property fmtid="{D5CDD505-2E9C-101B-9397-08002B2CF9AE}" pid="51" name="FSC#ASTRACFG@15.1700:Postadresse">
    <vt:lpwstr/>
  </property>
  <property fmtid="{D5CDD505-2E9C-101B-9397-08002B2CF9AE}" pid="52" name="FSC#ASTRACFG@15.1700:Standortadresse">
    <vt:lpwstr/>
  </property>
  <property fmtid="{D5CDD505-2E9C-101B-9397-08002B2CF9AE}" pid="53" name="FSC#UVEKCFG@15.1700:Function">
    <vt:lpwstr/>
  </property>
  <property fmtid="{D5CDD505-2E9C-101B-9397-08002B2CF9AE}" pid="54" name="FSC#UVEKCFG@15.1700:FileRespOrg">
    <vt:lpwstr>Netzplanung</vt:lpwstr>
  </property>
  <property fmtid="{D5CDD505-2E9C-101B-9397-08002B2CF9AE}" pid="55" name="FSC#UVEKCFG@15.1700:DefaultGroupFileResponsible">
    <vt:lpwstr/>
  </property>
  <property fmtid="{D5CDD505-2E9C-101B-9397-08002B2CF9AE}" pid="56" name="FSC#UVEKCFG@15.1700:FileRespFunction">
    <vt:lpwstr/>
  </property>
  <property fmtid="{D5CDD505-2E9C-101B-9397-08002B2CF9AE}" pid="57" name="FSC#UVEKCFG@15.1700:AssignedClassification">
    <vt:lpwstr/>
  </property>
  <property fmtid="{D5CDD505-2E9C-101B-9397-08002B2CF9AE}" pid="58" name="FSC#UVEKCFG@15.1700:AssignedClassificationCode">
    <vt:lpwstr/>
  </property>
  <property fmtid="{D5CDD505-2E9C-101B-9397-08002B2CF9AE}" pid="59" name="FSC#UVEKCFG@15.1700:FileResponsible">
    <vt:lpwstr/>
  </property>
  <property fmtid="{D5CDD505-2E9C-101B-9397-08002B2CF9AE}" pid="60" name="FSC#UVEKCFG@15.1700:FileResponsibleTel">
    <vt:lpwstr/>
  </property>
  <property fmtid="{D5CDD505-2E9C-101B-9397-08002B2CF9AE}" pid="61" name="FSC#UVEKCFG@15.1700:FileResponsibleEmail">
    <vt:lpwstr/>
  </property>
  <property fmtid="{D5CDD505-2E9C-101B-9397-08002B2CF9AE}" pid="62" name="FSC#UVEKCFG@15.1700:FileResponsibleFax">
    <vt:lpwstr/>
  </property>
  <property fmtid="{D5CDD505-2E9C-101B-9397-08002B2CF9AE}" pid="63" name="FSC#UVEKCFG@15.1700:FileResponsibleAddress">
    <vt:lpwstr/>
  </property>
  <property fmtid="{D5CDD505-2E9C-101B-9397-08002B2CF9AE}" pid="64" name="FSC#UVEKCFG@15.1700:FileResponsibleStreet">
    <vt:lpwstr/>
  </property>
  <property fmtid="{D5CDD505-2E9C-101B-9397-08002B2CF9AE}" pid="65" name="FSC#UVEKCFG@15.1700:FileResponsiblezipcode">
    <vt:lpwstr/>
  </property>
  <property fmtid="{D5CDD505-2E9C-101B-9397-08002B2CF9AE}" pid="66" name="FSC#UVEKCFG@15.1700:FileResponsiblecity">
    <vt:lpwstr/>
  </property>
  <property fmtid="{D5CDD505-2E9C-101B-9397-08002B2CF9AE}" pid="67" name="FSC#UVEKCFG@15.1700:FileResponsibleAbbreviation">
    <vt:lpwstr/>
  </property>
  <property fmtid="{D5CDD505-2E9C-101B-9397-08002B2CF9AE}" pid="68" name="FSC#UVEKCFG@15.1700:FileRespOrgHome">
    <vt:lpwstr/>
  </property>
  <property fmtid="{D5CDD505-2E9C-101B-9397-08002B2CF9AE}" pid="69" name="FSC#UVEKCFG@15.1700:CurrUserAbbreviation">
    <vt:lpwstr>Ali</vt:lpwstr>
  </property>
  <property fmtid="{D5CDD505-2E9C-101B-9397-08002B2CF9AE}" pid="70" name="FSC#UVEKCFG@15.1700:CategoryReference">
    <vt:lpwstr>433.33</vt:lpwstr>
  </property>
  <property fmtid="{D5CDD505-2E9C-101B-9397-08002B2CF9AE}" pid="71" name="FSC#UVEKCFG@15.1700:cooAddress">
    <vt:lpwstr>COO.2045.100.2.12390234</vt:lpwstr>
  </property>
  <property fmtid="{D5CDD505-2E9C-101B-9397-08002B2CF9AE}" pid="72" name="FSC#UVEKCFG@15.1700:sleeveFileReference">
    <vt:lpwstr/>
  </property>
  <property fmtid="{D5CDD505-2E9C-101B-9397-08002B2CF9AE}" pid="73" name="FSC#UVEKCFG@15.1700:BureauName">
    <vt:lpwstr>Office fédéral des routes</vt:lpwstr>
  </property>
  <property fmtid="{D5CDD505-2E9C-101B-9397-08002B2CF9AE}" pid="74" name="FSC#UVEKCFG@15.1700:BureauShortName">
    <vt:lpwstr>OFROU</vt:lpwstr>
  </property>
  <property fmtid="{D5CDD505-2E9C-101B-9397-08002B2CF9AE}" pid="75" name="FSC#UVEKCFG@15.1700:BureauWebsite">
    <vt:lpwstr>www.ofrou.admin.ch</vt:lpwstr>
  </property>
  <property fmtid="{D5CDD505-2E9C-101B-9397-08002B2CF9AE}" pid="76" name="FSC#UVEKCFG@15.1700:SubFileTitle">
    <vt:lpwstr>Anhang  G - KV für 1 Massnahme (Kleinformat)</vt:lpwstr>
  </property>
  <property fmtid="{D5CDD505-2E9C-101B-9397-08002B2CF9AE}" pid="77" name="FSC#UVEKCFG@15.1700:ForeignNumber">
    <vt:lpwstr/>
  </property>
  <property fmtid="{D5CDD505-2E9C-101B-9397-08002B2CF9AE}" pid="78" name="FSC#UVEKCFG@15.1700:Amtstitel">
    <vt:lpwstr/>
  </property>
  <property fmtid="{D5CDD505-2E9C-101B-9397-08002B2CF9AE}" pid="79" name="FSC#UVEKCFG@15.1700:ZusendungAm">
    <vt:lpwstr/>
  </property>
  <property fmtid="{D5CDD505-2E9C-101B-9397-08002B2CF9AE}" pid="80" name="FSC#UVEKCFG@15.1700:SignerLeft">
    <vt:lpwstr/>
  </property>
  <property fmtid="{D5CDD505-2E9C-101B-9397-08002B2CF9AE}" pid="81" name="FSC#UVEKCFG@15.1700:SignerRight">
    <vt:lpwstr/>
  </property>
  <property fmtid="{D5CDD505-2E9C-101B-9397-08002B2CF9AE}" pid="82" name="FSC#UVEKCFG@15.1700:SignerLeftJobTitle">
    <vt:lpwstr/>
  </property>
  <property fmtid="{D5CDD505-2E9C-101B-9397-08002B2CF9AE}" pid="83" name="FSC#UVEKCFG@15.1700:SignerRightJobTitle">
    <vt:lpwstr/>
  </property>
  <property fmtid="{D5CDD505-2E9C-101B-9397-08002B2CF9AE}" pid="84" name="FSC#UVEKCFG@15.1700:SignerLeftFunction">
    <vt:lpwstr/>
  </property>
  <property fmtid="{D5CDD505-2E9C-101B-9397-08002B2CF9AE}" pid="85" name="FSC#UVEKCFG@15.1700:SignerRightFunction">
    <vt:lpwstr/>
  </property>
  <property fmtid="{D5CDD505-2E9C-101B-9397-08002B2CF9AE}" pid="86" name="FSC#UVEKCFG@15.1700:SignerLeftUserRoleGroup">
    <vt:lpwstr/>
  </property>
  <property fmtid="{D5CDD505-2E9C-101B-9397-08002B2CF9AE}" pid="87" name="FSC#UVEKCFG@15.1700:SignerRightUserRoleGroup">
    <vt:lpwstr/>
  </property>
  <property fmtid="{D5CDD505-2E9C-101B-9397-08002B2CF9AE}" pid="88" name="FSC#UVEKCFG@15.1700:DocumentNumber">
    <vt:lpwstr>S421-0020</vt:lpwstr>
  </property>
  <property fmtid="{D5CDD505-2E9C-101B-9397-08002B2CF9AE}" pid="89" name="FSC#UVEKCFG@15.1700:AssignmentNumber">
    <vt:lpwstr/>
  </property>
  <property fmtid="{D5CDD505-2E9C-101B-9397-08002B2CF9AE}" pid="90" name="FSC#UVEKCFG@15.1700:EM_Personal">
    <vt:lpwstr/>
  </property>
  <property fmtid="{D5CDD505-2E9C-101B-9397-08002B2CF9AE}" pid="91" name="FSC#UVEKCFG@15.1700:EM_Geschlecht">
    <vt:lpwstr/>
  </property>
  <property fmtid="{D5CDD505-2E9C-101B-9397-08002B2CF9AE}" pid="92" name="FSC#UVEKCFG@15.1700:EM_GebDatum">
    <vt:lpwstr/>
  </property>
  <property fmtid="{D5CDD505-2E9C-101B-9397-08002B2CF9AE}" pid="93" name="FSC#UVEKCFG@15.1700:EM_Funktion">
    <vt:lpwstr/>
  </property>
  <property fmtid="{D5CDD505-2E9C-101B-9397-08002B2CF9AE}" pid="94" name="FSC#UVEKCFG@15.1700:EM_Beruf">
    <vt:lpwstr/>
  </property>
  <property fmtid="{D5CDD505-2E9C-101B-9397-08002B2CF9AE}" pid="95" name="FSC#UVEKCFG@15.1700:EM_SVNR">
    <vt:lpwstr/>
  </property>
  <property fmtid="{D5CDD505-2E9C-101B-9397-08002B2CF9AE}" pid="96" name="FSC#UVEKCFG@15.1700:EM_Familienstand">
    <vt:lpwstr/>
  </property>
  <property fmtid="{D5CDD505-2E9C-101B-9397-08002B2CF9AE}" pid="97" name="FSC#UVEKCFG@15.1700:EM_Muttersprache">
    <vt:lpwstr/>
  </property>
  <property fmtid="{D5CDD505-2E9C-101B-9397-08002B2CF9AE}" pid="98" name="FSC#UVEKCFG@15.1700:EM_Geboren_in">
    <vt:lpwstr/>
  </property>
  <property fmtid="{D5CDD505-2E9C-101B-9397-08002B2CF9AE}" pid="99" name="FSC#UVEKCFG@15.1700:EM_Briefanrede">
    <vt:lpwstr/>
  </property>
  <property fmtid="{D5CDD505-2E9C-101B-9397-08002B2CF9AE}" pid="100" name="FSC#UVEKCFG@15.1700:EM_Kommunikationssprache">
    <vt:lpwstr/>
  </property>
  <property fmtid="{D5CDD505-2E9C-101B-9397-08002B2CF9AE}" pid="101" name="FSC#UVEKCFG@15.1700:EM_Webseite">
    <vt:lpwstr/>
  </property>
  <property fmtid="{D5CDD505-2E9C-101B-9397-08002B2CF9AE}" pid="102" name="FSC#UVEKCFG@15.1700:EM_TelNr_Business">
    <vt:lpwstr/>
  </property>
  <property fmtid="{D5CDD505-2E9C-101B-9397-08002B2CF9AE}" pid="103" name="FSC#UVEKCFG@15.1700:EM_TelNr_Private">
    <vt:lpwstr/>
  </property>
  <property fmtid="{D5CDD505-2E9C-101B-9397-08002B2CF9AE}" pid="104" name="FSC#UVEKCFG@15.1700:EM_TelNr_Mobile">
    <vt:lpwstr/>
  </property>
  <property fmtid="{D5CDD505-2E9C-101B-9397-08002B2CF9AE}" pid="105" name="FSC#UVEKCFG@15.1700:EM_TelNr_Other">
    <vt:lpwstr/>
  </property>
  <property fmtid="{D5CDD505-2E9C-101B-9397-08002B2CF9AE}" pid="106" name="FSC#UVEKCFG@15.1700:EM_TelNr_Fax">
    <vt:lpwstr/>
  </property>
  <property fmtid="{D5CDD505-2E9C-101B-9397-08002B2CF9AE}" pid="107" name="FSC#UVEKCFG@15.1700:EM_EMail1">
    <vt:lpwstr/>
  </property>
  <property fmtid="{D5CDD505-2E9C-101B-9397-08002B2CF9AE}" pid="108" name="FSC#UVEKCFG@15.1700:EM_EMail2">
    <vt:lpwstr/>
  </property>
  <property fmtid="{D5CDD505-2E9C-101B-9397-08002B2CF9AE}" pid="109" name="FSC#UVEKCFG@15.1700:EM_EMail3">
    <vt:lpwstr/>
  </property>
  <property fmtid="{D5CDD505-2E9C-101B-9397-08002B2CF9AE}" pid="110" name="FSC#UVEKCFG@15.1700:EM_Name">
    <vt:lpwstr/>
  </property>
  <property fmtid="{D5CDD505-2E9C-101B-9397-08002B2CF9AE}" pid="111" name="FSC#UVEKCFG@15.1700:EM_UID">
    <vt:lpwstr/>
  </property>
  <property fmtid="{D5CDD505-2E9C-101B-9397-08002B2CF9AE}" pid="112" name="FSC#UVEKCFG@15.1700:EM_Rechtsform">
    <vt:lpwstr/>
  </property>
  <property fmtid="{D5CDD505-2E9C-101B-9397-08002B2CF9AE}" pid="113" name="FSC#UVEKCFG@15.1700:EM_Klassifizierung">
    <vt:lpwstr/>
  </property>
  <property fmtid="{D5CDD505-2E9C-101B-9397-08002B2CF9AE}" pid="114" name="FSC#UVEKCFG@15.1700:EM_Gruendungsjahr">
    <vt:lpwstr/>
  </property>
  <property fmtid="{D5CDD505-2E9C-101B-9397-08002B2CF9AE}" pid="115" name="FSC#UVEKCFG@15.1700:EM_Versandart">
    <vt:lpwstr>B-Post</vt:lpwstr>
  </property>
  <property fmtid="{D5CDD505-2E9C-101B-9397-08002B2CF9AE}" pid="116" name="FSC#UVEKCFG@15.1700:EM_Versandvermek">
    <vt:lpwstr/>
  </property>
  <property fmtid="{D5CDD505-2E9C-101B-9397-08002B2CF9AE}" pid="117" name="FSC#UVEKCFG@15.1700:EM_Anrede">
    <vt:lpwstr/>
  </property>
  <property fmtid="{D5CDD505-2E9C-101B-9397-08002B2CF9AE}" pid="118" name="FSC#UVEKCFG@15.1700:EM_Titel">
    <vt:lpwstr/>
  </property>
  <property fmtid="{D5CDD505-2E9C-101B-9397-08002B2CF9AE}" pid="119" name="FSC#UVEKCFG@15.1700:EM_Nachgestellter_Titel">
    <vt:lpwstr/>
  </property>
  <property fmtid="{D5CDD505-2E9C-101B-9397-08002B2CF9AE}" pid="120" name="FSC#UVEKCFG@15.1700:EM_Vorname">
    <vt:lpwstr/>
  </property>
  <property fmtid="{D5CDD505-2E9C-101B-9397-08002B2CF9AE}" pid="121" name="FSC#UVEKCFG@15.1700:EM_Nachname">
    <vt:lpwstr/>
  </property>
  <property fmtid="{D5CDD505-2E9C-101B-9397-08002B2CF9AE}" pid="122" name="FSC#UVEKCFG@15.1700:EM_Kurzbezeichnung">
    <vt:lpwstr/>
  </property>
  <property fmtid="{D5CDD505-2E9C-101B-9397-08002B2CF9AE}" pid="123" name="FSC#UVEKCFG@15.1700:EM_Organisations_Zeile_1">
    <vt:lpwstr/>
  </property>
  <property fmtid="{D5CDD505-2E9C-101B-9397-08002B2CF9AE}" pid="124" name="FSC#UVEKCFG@15.1700:EM_Organisations_Zeile_2">
    <vt:lpwstr/>
  </property>
  <property fmtid="{D5CDD505-2E9C-101B-9397-08002B2CF9AE}" pid="125" name="FSC#UVEKCFG@15.1700:EM_Organisations_Zeile_3">
    <vt:lpwstr/>
  </property>
  <property fmtid="{D5CDD505-2E9C-101B-9397-08002B2CF9AE}" pid="126" name="FSC#UVEKCFG@15.1700:EM_Strasse">
    <vt:lpwstr/>
  </property>
  <property fmtid="{D5CDD505-2E9C-101B-9397-08002B2CF9AE}" pid="127" name="FSC#UVEKCFG@15.1700:EM_Hausnummer">
    <vt:lpwstr/>
  </property>
  <property fmtid="{D5CDD505-2E9C-101B-9397-08002B2CF9AE}" pid="128" name="FSC#UVEKCFG@15.1700:EM_Strasse2">
    <vt:lpwstr/>
  </property>
  <property fmtid="{D5CDD505-2E9C-101B-9397-08002B2CF9AE}" pid="129" name="FSC#UVEKCFG@15.1700:EM_Hausnummer_Zusatz">
    <vt:lpwstr/>
  </property>
  <property fmtid="{D5CDD505-2E9C-101B-9397-08002B2CF9AE}" pid="130" name="FSC#UVEKCFG@15.1700:EM_Postfach">
    <vt:lpwstr/>
  </property>
  <property fmtid="{D5CDD505-2E9C-101B-9397-08002B2CF9AE}" pid="131" name="FSC#UVEKCFG@15.1700:EM_PLZ">
    <vt:lpwstr/>
  </property>
  <property fmtid="{D5CDD505-2E9C-101B-9397-08002B2CF9AE}" pid="132" name="FSC#UVEKCFG@15.1700:EM_Ort">
    <vt:lpwstr/>
  </property>
  <property fmtid="{D5CDD505-2E9C-101B-9397-08002B2CF9AE}" pid="133" name="FSC#UVEKCFG@15.1700:EM_Land">
    <vt:lpwstr/>
  </property>
  <property fmtid="{D5CDD505-2E9C-101B-9397-08002B2CF9AE}" pid="134" name="FSC#UVEKCFG@15.1700:EM_E_Mail_Adresse">
    <vt:lpwstr/>
  </property>
  <property fmtid="{D5CDD505-2E9C-101B-9397-08002B2CF9AE}" pid="135" name="FSC#UVEKCFG@15.1700:EM_Funktionsbezeichnung">
    <vt:lpwstr/>
  </property>
  <property fmtid="{D5CDD505-2E9C-101B-9397-08002B2CF9AE}" pid="136" name="FSC#UVEKCFG@15.1700:EM_Serienbrieffeld_1">
    <vt:lpwstr/>
  </property>
  <property fmtid="{D5CDD505-2E9C-101B-9397-08002B2CF9AE}" pid="137" name="FSC#UVEKCFG@15.1700:EM_Serienbrieffeld_2">
    <vt:lpwstr/>
  </property>
  <property fmtid="{D5CDD505-2E9C-101B-9397-08002B2CF9AE}" pid="138" name="FSC#UVEKCFG@15.1700:EM_Serienbrieffeld_3">
    <vt:lpwstr/>
  </property>
  <property fmtid="{D5CDD505-2E9C-101B-9397-08002B2CF9AE}" pid="139" name="FSC#UVEKCFG@15.1700:EM_Serienbrieffeld_4">
    <vt:lpwstr/>
  </property>
  <property fmtid="{D5CDD505-2E9C-101B-9397-08002B2CF9AE}" pid="140" name="FSC#UVEKCFG@15.1700:EM_Serienbrieffeld_5">
    <vt:lpwstr/>
  </property>
  <property fmtid="{D5CDD505-2E9C-101B-9397-08002B2CF9AE}" pid="141" name="FSC#UVEKCFG@15.1700:EM_Address">
    <vt:lpwstr/>
  </property>
  <property fmtid="{D5CDD505-2E9C-101B-9397-08002B2CF9AE}" pid="142" name="FSC#UVEKCFG@15.1700:Abs_Nachname">
    <vt:lpwstr/>
  </property>
  <property fmtid="{D5CDD505-2E9C-101B-9397-08002B2CF9AE}" pid="143" name="FSC#UVEKCFG@15.1700:Abs_Vorname">
    <vt:lpwstr/>
  </property>
  <property fmtid="{D5CDD505-2E9C-101B-9397-08002B2CF9AE}" pid="144" name="FSC#UVEKCFG@15.1700:Abs_Zeichen">
    <vt:lpwstr/>
  </property>
  <property fmtid="{D5CDD505-2E9C-101B-9397-08002B2CF9AE}" pid="145" name="FSC#UVEKCFG@15.1700:Anrede">
    <vt:lpwstr/>
  </property>
  <property fmtid="{D5CDD505-2E9C-101B-9397-08002B2CF9AE}" pid="146" name="FSC#UVEKCFG@15.1700:EM_Versandartspez">
    <vt:lpwstr/>
  </property>
  <property fmtid="{D5CDD505-2E9C-101B-9397-08002B2CF9AE}" pid="147" name="FSC#UVEKCFG@15.1700:Briefdatum">
    <vt:lpwstr>14.10.2019</vt:lpwstr>
  </property>
  <property fmtid="{D5CDD505-2E9C-101B-9397-08002B2CF9AE}" pid="148" name="FSC#UVEKCFG@15.1700:Empf_Zeichen">
    <vt:lpwstr/>
  </property>
  <property fmtid="{D5CDD505-2E9C-101B-9397-08002B2CF9AE}" pid="149" name="FSC#UVEKCFG@15.1700:FilialePLZ">
    <vt:lpwstr/>
  </property>
  <property fmtid="{D5CDD505-2E9C-101B-9397-08002B2CF9AE}" pid="150" name="FSC#UVEKCFG@15.1700:Gegenstand">
    <vt:lpwstr>BETREFF</vt:lpwstr>
  </property>
  <property fmtid="{D5CDD505-2E9C-101B-9397-08002B2CF9AE}" pid="151" name="FSC#UVEKCFG@15.1700:Nummer">
    <vt:lpwstr>S421-0020</vt:lpwstr>
  </property>
  <property fmtid="{D5CDD505-2E9C-101B-9397-08002B2CF9AE}" pid="152" name="FSC#UVEKCFG@15.1700:Unterschrift_Nachname">
    <vt:lpwstr/>
  </property>
  <property fmtid="{D5CDD505-2E9C-101B-9397-08002B2CF9AE}" pid="153" name="FSC#UVEKCFG@15.1700:Unterschrift_Vorname">
    <vt:lpwstr/>
  </property>
  <property fmtid="{D5CDD505-2E9C-101B-9397-08002B2CF9AE}" pid="154" name="FSC#COOELAK@1.1001:CurrentUserRolePos">
    <vt:lpwstr>Collaborateur, -trice spécialisé(e)</vt:lpwstr>
  </property>
  <property fmtid="{D5CDD505-2E9C-101B-9397-08002B2CF9AE}" pid="155" name="FSC#COOELAK@1.1001:CurrentUserEmail">
    <vt:lpwstr>michel.alt@astra.admin.ch</vt:lpwstr>
  </property>
  <property fmtid="{D5CDD505-2E9C-101B-9397-08002B2CF9AE}" pid="156" name="FSC#ATSTATECFG@1.1001:Office">
    <vt:lpwstr/>
  </property>
  <property fmtid="{D5CDD505-2E9C-101B-9397-08002B2CF9AE}" pid="157" name="FSC#ATSTATECFG@1.1001:Agent">
    <vt:lpwstr/>
  </property>
  <property fmtid="{D5CDD505-2E9C-101B-9397-08002B2CF9AE}" pid="158" name="FSC#ATSTATECFG@1.1001:AgentPhone">
    <vt:lpwstr/>
  </property>
  <property fmtid="{D5CDD505-2E9C-101B-9397-08002B2CF9AE}" pid="159" name="FSC#ATSTATECFG@1.1001:DepartmentFax">
    <vt:lpwstr/>
  </property>
  <property fmtid="{D5CDD505-2E9C-101B-9397-08002B2CF9AE}" pid="160" name="FSC#ATSTATECFG@1.1001:DepartmentEmail">
    <vt:lpwstr/>
  </property>
  <property fmtid="{D5CDD505-2E9C-101B-9397-08002B2CF9AE}" pid="161" name="FSC#ATSTATECFG@1.1001:SubfileDate">
    <vt:lpwstr/>
  </property>
  <property fmtid="{D5CDD505-2E9C-101B-9397-08002B2CF9AE}" pid="162" name="FSC#ATSTATECFG@1.1001:SubfileSubject">
    <vt:lpwstr>Anhang  G - KV für 1 Massnahme (Kleinformat)</vt:lpwstr>
  </property>
  <property fmtid="{D5CDD505-2E9C-101B-9397-08002B2CF9AE}" pid="163" name="FSC#ATSTATECFG@1.1001:DepartmentZipCode">
    <vt:lpwstr/>
  </property>
  <property fmtid="{D5CDD505-2E9C-101B-9397-08002B2CF9AE}" pid="164" name="FSC#ATSTATECFG@1.1001:DepartmentCountry">
    <vt:lpwstr/>
  </property>
  <property fmtid="{D5CDD505-2E9C-101B-9397-08002B2CF9AE}" pid="165" name="FSC#ATSTATECFG@1.1001:DepartmentCity">
    <vt:lpwstr/>
  </property>
  <property fmtid="{D5CDD505-2E9C-101B-9397-08002B2CF9AE}" pid="166" name="FSC#ATSTATECFG@1.1001:DepartmentStreet">
    <vt:lpwstr/>
  </property>
  <property fmtid="{D5CDD505-2E9C-101B-9397-08002B2CF9AE}" pid="167" name="FSC#ATSTATECFG@1.1001:DepartmentDVR">
    <vt:lpwstr/>
  </property>
  <property fmtid="{D5CDD505-2E9C-101B-9397-08002B2CF9AE}" pid="168" name="FSC#ATSTATECFG@1.1001:DepartmentUID">
    <vt:lpwstr/>
  </property>
  <property fmtid="{D5CDD505-2E9C-101B-9397-08002B2CF9AE}" pid="169" name="FSC#ATSTATECFG@1.1001:SubfileReference">
    <vt:lpwstr>433.33-00086/00013/00038/00029</vt:lpwstr>
  </property>
  <property fmtid="{D5CDD505-2E9C-101B-9397-08002B2CF9AE}" pid="170" name="FSC#ATSTATECFG@1.1001:Clause">
    <vt:lpwstr/>
  </property>
  <property fmtid="{D5CDD505-2E9C-101B-9397-08002B2CF9AE}" pid="171" name="FSC#ATSTATECFG@1.1001:ApprovedSignature">
    <vt:lpwstr/>
  </property>
  <property fmtid="{D5CDD505-2E9C-101B-9397-08002B2CF9AE}" pid="172" name="FSC#ATSTATECFG@1.1001:BankAccount">
    <vt:lpwstr/>
  </property>
  <property fmtid="{D5CDD505-2E9C-101B-9397-08002B2CF9AE}" pid="173" name="FSC#ATSTATECFG@1.1001:BankAccountOwner">
    <vt:lpwstr/>
  </property>
  <property fmtid="{D5CDD505-2E9C-101B-9397-08002B2CF9AE}" pid="174" name="FSC#ATSTATECFG@1.1001:BankInstitute">
    <vt:lpwstr/>
  </property>
  <property fmtid="{D5CDD505-2E9C-101B-9397-08002B2CF9AE}" pid="175" name="FSC#ATSTATECFG@1.1001:BankAccountID">
    <vt:lpwstr/>
  </property>
  <property fmtid="{D5CDD505-2E9C-101B-9397-08002B2CF9AE}" pid="176" name="FSC#ATSTATECFG@1.1001:BankAccountIBAN">
    <vt:lpwstr/>
  </property>
  <property fmtid="{D5CDD505-2E9C-101B-9397-08002B2CF9AE}" pid="177" name="FSC#ATSTATECFG@1.1001:BankAccountBIC">
    <vt:lpwstr/>
  </property>
  <property fmtid="{D5CDD505-2E9C-101B-9397-08002B2CF9AE}" pid="178" name="FSC#ATSTATECFG@1.1001:BankName">
    <vt:lpwstr/>
  </property>
  <property fmtid="{D5CDD505-2E9C-101B-9397-08002B2CF9AE}" pid="179" name="FSC#FSCFOLIO@1.1001:docpropproject">
    <vt:lpwstr/>
  </property>
</Properties>
</file>